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0" windowWidth="9900" windowHeight="11640" activeTab="5"/>
  </bookViews>
  <sheets>
    <sheet name="Διευκρινίσεις" sheetId="1" r:id="rId1"/>
    <sheet name="Κύρια" sheetId="2" r:id="rId2"/>
    <sheet name="ΕΞΟΜ" sheetId="3" r:id="rId3"/>
    <sheet name="ΤΕΑΔΥ" sheetId="4" r:id="rId4"/>
    <sheet name="ΜΤΠΥ" sheetId="5" r:id="rId5"/>
    <sheet name="ΤΠΔΥ -05" sheetId="6" r:id="rId6"/>
    <sheet name="ΤΠΔΥ-06" sheetId="7" r:id="rId7"/>
  </sheets>
  <definedNames/>
  <calcPr fullCalcOnLoad="1"/>
</workbook>
</file>

<file path=xl/sharedStrings.xml><?xml version="1.0" encoding="utf-8"?>
<sst xmlns="http://schemas.openxmlformats.org/spreadsheetml/2006/main" count="144" uniqueCount="67">
  <si>
    <t>ΣΥΝΤΑΞΙΜΕΣ ΑΠΟΔΟΧΕΣ</t>
  </si>
  <si>
    <t>ΒΑΣΙΚΟΣ ΜΙΣΘΟΣ</t>
  </si>
  <si>
    <t>ΣΥΝΟΛΟ ΣΥΝΤΑΞΗΣ</t>
  </si>
  <si>
    <t>ΚΑΘΑΡΗ ΣΥΝΤΑΞΗ</t>
  </si>
  <si>
    <t>ΦΟΡΟΣ</t>
  </si>
  <si>
    <t xml:space="preserve">ΜΙΣΘΟΛΟΓΙΚΟ ΚΛΙΜΑΚΙΟ </t>
  </si>
  <si>
    <t>ΧΡΟΝΙΑ ΥΠΗΡΕΣΙΑΣ</t>
  </si>
  <si>
    <t>ΚΡΑΤΗΣΗ 2,55% ΥΓ. ΠΕΡΙΘΑΛΨΗ</t>
  </si>
  <si>
    <t xml:space="preserve">ΟΙΚΟΓΕΝ, ΕΠΙΔΟΜΑ </t>
  </si>
  <si>
    <t>ΣΥΝΤΑΞΗ ΕΚΠΑΙΔΕΥΤΙΚΩΝ ΚΑΤΗΓΟΡΙΑΣ Π.Ε. ΜΕ ΠΤΥΧΙΟ ΤΕΤΡΑΕΤΟΥΣ ΦΟΙΤΗΣΗΣ</t>
  </si>
  <si>
    <t>ΜΕ ΑΝΑΓΝΩΡΙΣΜΕΝΗ ΣΤΡΑΤΙΩΤΙΚΗ ΘΗΤΕΙΑ ΔΥΟ ΧΡΟΝΩΝ</t>
  </si>
  <si>
    <t>ΣΥΝΤΑΞΗ ΜΕ ΟΙΚΟΓΕΝΕΙΑΚΟ ΕΠΙΔΟΜΑ ΓΑΜΟΥ</t>
  </si>
  <si>
    <t>ΣΥΝΤΑΞΗ ΧΩΡΙΣ ΟΙΚΟΓΕΝΕΙΑΚΟ ΕΠΙΔΟΜΑ</t>
  </si>
  <si>
    <t xml:space="preserve">ΣΥΝΤΑΞΗ ΕΚΠΑΙΔΕΥΤΙΚΩΝ ΚΑΤΗΓΟΡΙΑΣ Τ.Ε. </t>
  </si>
  <si>
    <t>ΠΟΣΟΣΤΟ ΧΡΟΝΟ ΕΠΙΔΟΜΑΤΟΣ</t>
  </si>
  <si>
    <t>ΒΑΣΙΚΟΣ ΜΙΣΘΟΣ 1997</t>
  </si>
  <si>
    <t>ΧΡΟΝΟΕΠΙΔΟΜΑ 1997</t>
  </si>
  <si>
    <t>ΧΡΟΝΟ ΕΠΙΔΟΜΑ 1997</t>
  </si>
  <si>
    <t>ΒΑΣΗ ΥΠΟΛΟΓΙΣΜΟΥ</t>
  </si>
  <si>
    <t>Εφάπαξ Εκπαιδευτικών συνταξιοδοτούμενων το 2005</t>
  </si>
  <si>
    <t>Εκπαιδευτικοί κατηγορίας Π.Ε. με πτυχίο σχολής 4ετούς φοίτησης</t>
  </si>
  <si>
    <t xml:space="preserve">Εκπαιδευτικοί κατηγορίας Τ.Ε. </t>
  </si>
  <si>
    <t>Χρόνια υπηρεσίας και ασφάλισης στο Τ.Π.Δ.Υ.</t>
  </si>
  <si>
    <t>Δικαιούμενο Εφάπαξ</t>
  </si>
  <si>
    <t>Το ποσό αντιστοιχει για αυτούς που συμπληρώνουν τα αναφερόμενα έτη στις 31-12-04, έχουν υποβάλλει αίτηση παραίτησης στις 31-08-05 και η αποδοχή της έγινε στις 31-10-05</t>
  </si>
  <si>
    <t>Ο υπολογισμός του Εφάπαξ έγινε με τον τρόπο που ορίζει ο Νόμος 3232/04 (ΦΕΚ 48 τ. Α΄ άρθ. 21 παρ.4  2α)</t>
  </si>
  <si>
    <t>Δημήτρης Διμηνάς</t>
  </si>
  <si>
    <t>Μαθηματικός</t>
  </si>
  <si>
    <t>Αιρετός στο ΠΥΣΔΕ Ν. Πέλλας</t>
  </si>
  <si>
    <t>Εφάπαξ Εκπαιδευτικών που θα συνταξιοδοτηθούν το 2006</t>
  </si>
  <si>
    <t>Το ποσό αντιστοιχει για αυτούς που συμπληρώνουν τα αναφερόμενα έτη στις 31-12-05,  θα υποβάλλουν αίτηση παραίτησης στις 31-08-06 και η αποδοχή της θα γίνει στις 31-10-06</t>
  </si>
  <si>
    <t>ΜΗΝΙΑΙΟ ΜΕΡΙΣΜΑ Μ.Τ.Π.Υ. ΕΚΠΑΙΔΕΥΤΙΚΩΝ ΚΑΤΗΓΟΡΙΑΣ Τ.Ε. ΠΟΥ ΣΥΝΤΑΞΙΟΔΟΤΟΥΝΤΑΙ ΤΟ 2005</t>
  </si>
  <si>
    <t>ΔΙΚΑΙΟΥΜΕΝΟ ΜΗΝΙΑΙΟ ΜΕΡΙΣΜΑ</t>
  </si>
  <si>
    <t>ΣΥΝΟΛΟ ΜΕΡΙΣΜΑΤΟΣ</t>
  </si>
  <si>
    <t>ΚΑΘΑΡΟ ΜΕΡΙΣΜΑ</t>
  </si>
  <si>
    <t>ΜΗΝΙΑΙΟ ΜΕΡΙΣΜΑ Τ.Ε.Α.Δ.Υ. ΕΚΠΑΙΔΕΥΤΙΚΩΝ ΚΑΤΗΓΟΡΙΑΣ Π.Ε. ΜΕ ΠΤΥΧΙΟ ΤΕΤΡΑΕΤΟΥΣ ΦΟΙΤΗΣΗΣ ΠΟΥ ΣΥΝΤΑΞΙΟΔΟΤΟΥΝΤΑΙ ΤΟ 2005</t>
  </si>
  <si>
    <t>ΜΗΝΙΑΙΟ ΜΕΡΙΣΜΑ Τ.Ε.Α.Δ.Υ. ΕΚΠΑΙΔΕΥΤΙΚΩΝ ΚΑΤΗΓΟΡΙΑΣ Τ.Ε. ΠΟΥ ΣΥΝΤΑΞΙΟΔΟΤΟΥΝΤΑΙ ΤΟ 2005</t>
  </si>
  <si>
    <t>ΜΗΝΙΑΙΟ ΜΕΡΙΣΜΑ Μ.Τ.Π.Υ. ΕΚΠΑΙΔΕΥΤΙΚΩΝ ΚΑΤΗΓΟΡΙΑΣ Π.Ε. ΜΕ ΠΤΥΧΙΟ ΤΕΤΡΑΕΤΟΥΣ ΦΟΙΤΗΣΗΣ ΠΟΥ ΣΥΝΤΑΞΙΟΔΟΤΟΥΝΤΑΙ ΤΟ 2005</t>
  </si>
  <si>
    <t>ΔΙΕΥΚΡΙΝΙΣΕΙΣ ΓΙΑ ΤΟΥΣ ΠΙΝΑΚΕΣ</t>
  </si>
  <si>
    <t>1) Πίνακες για την κύρια σύνταξη</t>
  </si>
  <si>
    <t>α) Υπηρεσία πάνω από έξι μήνες θεωρείται χρόνος.</t>
  </si>
  <si>
    <t>β) Για τους άντρες που μέχρι τέλος του 1997 είχαν θεμελιώσει δικαίωμα σύνταξης (25 χρόνια)</t>
  </si>
  <si>
    <t>η στρατιωτική θητεία αναγνωρίζεται αυτόματα. Για όλους τους άλλους για να αναγνωριστεί πρέ-</t>
  </si>
  <si>
    <t>πει να γίνει εξαγορά (πρέπει να πληρωθεί).</t>
  </si>
  <si>
    <t>γ) Ο φόρος στη σύνταξη υπολογίζεται με τα κλιμάκια φορολογίας και με τον τρόπο υπολογισμού</t>
  </si>
  <si>
    <t>του φόρου των μισθωτών.</t>
  </si>
  <si>
    <t>δ) Η δικαιούμενη σύνταξη είναι το 80% του βασικού μισθού επί τα χρόνια υπηρεσίας δια τριάνταπέντε</t>
  </si>
  <si>
    <t>2) Πίνακες για το μέρισμα από το ΤΕΑΔΥ</t>
  </si>
  <si>
    <t>α) Το μέρισμα δίνεται κάθε τρίμηνο.</t>
  </si>
  <si>
    <t>β) Υπηρεσία πάνω από έξι μήνες θεωρείται χρόνος.</t>
  </si>
  <si>
    <t xml:space="preserve">γ) Ως κράτηση υπάρχει μόνο ο φόρος ο οποίος για ετήσιο μέρισμα μέχρι 2.500 € είναι 5%, για ετήσιο </t>
  </si>
  <si>
    <t>μέρισμα μέχρι 4.500 € είναι 10% και για ετήσιο μέρισμα πάνω από 4.500 € είναι 15%.</t>
  </si>
  <si>
    <t>δ) Το δικαιούμενο μέρισμα είναι το 20% του βασικού μισθού επί τα χρόνια υπηρεσίας δια τριάνταπέντε</t>
  </si>
  <si>
    <t>α) Ισχύουν τα  α), β), γ), για το μέρισμα από το ΤΕΑΔΥ</t>
  </si>
  <si>
    <t>β) Το δικαιούμενο μέρισμα υπολογίζεται με βάση το Βασικό Μισθό και το Χρονοεπίδομα του 1997.</t>
  </si>
  <si>
    <t>3) Πίνακες για το μέρισμα από το ΜΤΠΥ</t>
  </si>
  <si>
    <t>4) Πίνακες για το εφάπαξ  από το ΤΠΔΥ</t>
  </si>
  <si>
    <t>α) Για τον υπολογισμό του εφάπαξ παίζου ρόλο οι μήνες αφάλισης στο ΤΠΔΥ και όχι τα χρόνια.</t>
  </si>
  <si>
    <t xml:space="preserve">β) Υπολογίζεται με βάση το Μέσο Όρο των συντάξιμων αποδοχών που έλαβαν οι ασφαλισμένοι κατά </t>
  </si>
  <si>
    <t>εορτών και άδειας.</t>
  </si>
  <si>
    <t xml:space="preserve">τα πέντε ημερολογιακά έτη που προηγούνται του έτους εξόδου από την υπηρεσία μαζί με τα δώρα </t>
  </si>
  <si>
    <t>Το επίδομα εξομάλυνσης που χορηγείται μαζί με τη σύνταξη, με το νόμο 3408/4-11-05 (ΦΕΚ 272 τ. Α΄) αναπροσαρμόζεται αναδρομικά από 1-1-2005 και διαμορφώνεται όπως φαίνεται στον παρακάτω πίνακα:</t>
  </si>
  <si>
    <t>Για σύνταξη</t>
  </si>
  <si>
    <t>Μέχρι</t>
  </si>
  <si>
    <t>Επίδομα</t>
  </si>
  <si>
    <t>από</t>
  </si>
  <si>
    <t>και άνω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</si>
</sst>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\ &quot;€&quot;"/>
  </numFmts>
  <fonts count="27">
    <font>
      <sz val="10"/>
      <name val="Arial Greek"/>
      <family val="0"/>
    </font>
    <font>
      <sz val="9"/>
      <name val="Arial Greek"/>
      <family val="2"/>
    </font>
    <font>
      <sz val="8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u val="single"/>
      <sz val="16"/>
      <name val="Arial Greek"/>
      <family val="2"/>
    </font>
    <font>
      <u val="single"/>
      <sz val="16"/>
      <name val="Arial Greek"/>
      <family val="2"/>
    </font>
    <font>
      <b/>
      <sz val="11"/>
      <name val="Arial Greek"/>
      <family val="2"/>
    </font>
    <font>
      <b/>
      <u val="single"/>
      <sz val="15"/>
      <name val="Arial Greek"/>
      <family val="2"/>
    </font>
    <font>
      <b/>
      <u val="single"/>
      <sz val="24"/>
      <name val="Arial"/>
      <family val="2"/>
    </font>
    <font>
      <b/>
      <sz val="10"/>
      <name val="Times New Roman Greek"/>
      <family val="1"/>
    </font>
    <font>
      <b/>
      <sz val="16"/>
      <name val="Arial Greek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Monotype Corsiva"/>
      <family val="4"/>
    </font>
    <font>
      <b/>
      <sz val="12"/>
      <name val="Times New Roman Greek"/>
      <family val="1"/>
    </font>
    <font>
      <b/>
      <u val="single"/>
      <sz val="12"/>
      <name val="Arial Greek"/>
      <family val="2"/>
    </font>
    <font>
      <b/>
      <u val="single"/>
      <sz val="14"/>
      <name val="Arial Greek"/>
      <family val="2"/>
    </font>
    <font>
      <sz val="14"/>
      <name val="Arial Greek"/>
      <family val="2"/>
    </font>
    <font>
      <b/>
      <i/>
      <sz val="12"/>
      <name val="Monotype Corsiva"/>
      <family val="4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Monotype Corsiva"/>
      <family val="4"/>
    </font>
    <font>
      <i/>
      <sz val="14"/>
      <name val="Monotype Corsiva"/>
      <family val="4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6" fillId="4" borderId="21" xfId="0" applyNumberFormat="1" applyFont="1" applyFill="1" applyBorder="1" applyAlignment="1">
      <alignment horizontal="center" vertical="center"/>
    </xf>
    <xf numFmtId="4" fontId="0" fillId="4" borderId="2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9" fontId="0" fillId="0" borderId="30" xfId="0" applyNumberFormat="1" applyFont="1" applyBorder="1" applyAlignment="1">
      <alignment horizontal="center" vertical="center"/>
    </xf>
    <xf numFmtId="9" fontId="0" fillId="0" borderId="31" xfId="0" applyNumberFormat="1" applyFon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4" fontId="4" fillId="5" borderId="32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4" fontId="9" fillId="5" borderId="30" xfId="0" applyNumberFormat="1" applyFont="1" applyFill="1" applyBorder="1" applyAlignment="1">
      <alignment horizontal="center" vertical="center"/>
    </xf>
    <xf numFmtId="4" fontId="9" fillId="5" borderId="31" xfId="0" applyNumberFormat="1" applyFont="1" applyFill="1" applyBorder="1" applyAlignment="1">
      <alignment horizontal="center" vertical="center"/>
    </xf>
    <xf numFmtId="4" fontId="9" fillId="5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4" fontId="12" fillId="7" borderId="34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13" fillId="0" borderId="3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7" fillId="7" borderId="38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5" fontId="23" fillId="8" borderId="39" xfId="0" applyNumberFormat="1" applyFont="1" applyFill="1" applyBorder="1" applyAlignment="1">
      <alignment horizontal="center" vertical="center"/>
    </xf>
    <xf numFmtId="166" fontId="23" fillId="8" borderId="40" xfId="0" applyNumberFormat="1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6" fontId="9" fillId="0" borderId="42" xfId="0" applyNumberFormat="1" applyFont="1" applyBorder="1" applyAlignment="1">
      <alignment horizontal="center" vertical="center"/>
    </xf>
    <xf numFmtId="166" fontId="9" fillId="0" borderId="4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6" fontId="24" fillId="0" borderId="14" xfId="0" applyNumberFormat="1" applyFont="1" applyBorder="1" applyAlignment="1">
      <alignment horizontal="center" vertical="center"/>
    </xf>
    <xf numFmtId="166" fontId="9" fillId="0" borderId="32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4" fillId="9" borderId="45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12" xfId="0" applyFont="1" applyFill="1" applyBorder="1" applyAlignment="1">
      <alignment horizontal="center" vertical="center" textRotation="90" wrapText="1"/>
    </xf>
    <xf numFmtId="0" fontId="23" fillId="8" borderId="50" xfId="0" applyFont="1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4">
      <selection activeCell="L18" sqref="L18"/>
    </sheetView>
  </sheetViews>
  <sheetFormatPr defaultColWidth="9.00390625" defaultRowHeight="12.75"/>
  <cols>
    <col min="1" max="9" width="9.125" style="82" customWidth="1"/>
    <col min="10" max="10" width="17.25390625" style="82" customWidth="1"/>
    <col min="11" max="16384" width="9.125" style="82" customWidth="1"/>
  </cols>
  <sheetData>
    <row r="1" spans="1:10" ht="27.75" customHeight="1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39" customHeight="1">
      <c r="A2" s="116" t="s">
        <v>39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">
      <c r="A3" s="117" t="s">
        <v>40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8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">
      <c r="A5" s="117" t="s">
        <v>42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8">
      <c r="A6" s="117" t="s">
        <v>43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8">
      <c r="A7" s="117" t="s">
        <v>44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8">
      <c r="A8" s="117" t="s">
        <v>45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8">
      <c r="A9" s="117" t="s">
        <v>46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7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ht="39" customHeight="1">
      <c r="A11" s="116" t="s">
        <v>47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8">
      <c r="A12" s="117" t="s">
        <v>48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ht="18">
      <c r="A13" s="117" t="s">
        <v>49</v>
      </c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ht="18">
      <c r="A14" s="117" t="s">
        <v>50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ht="18">
      <c r="A15" s="117" t="s">
        <v>51</v>
      </c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 ht="18">
      <c r="A16" s="117" t="s">
        <v>52</v>
      </c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10" ht="12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ht="39" customHeight="1">
      <c r="A18" s="116" t="s">
        <v>55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18">
      <c r="A19" s="117" t="s">
        <v>53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18">
      <c r="A20" s="117" t="s">
        <v>54</v>
      </c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18">
      <c r="A21" s="117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39" customHeight="1">
      <c r="A22" s="116" t="s">
        <v>56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8">
      <c r="A23" s="117" t="s">
        <v>57</v>
      </c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ht="18">
      <c r="A24" s="117" t="s">
        <v>58</v>
      </c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ht="18">
      <c r="A25" s="117" t="s">
        <v>60</v>
      </c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18">
      <c r="A26" s="83" t="s">
        <v>59</v>
      </c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8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8">
      <c r="A28" s="83"/>
      <c r="B28" s="83"/>
      <c r="C28" s="83"/>
      <c r="D28" s="83"/>
      <c r="E28" s="83"/>
      <c r="F28" s="83"/>
      <c r="G28" s="83"/>
      <c r="H28" s="84" t="s">
        <v>26</v>
      </c>
      <c r="I28" s="83"/>
      <c r="J28" s="83"/>
    </row>
    <row r="29" spans="1:10" ht="18">
      <c r="A29" s="83"/>
      <c r="B29" s="83"/>
      <c r="C29" s="83"/>
      <c r="D29" s="83"/>
      <c r="E29" s="83"/>
      <c r="F29" s="83"/>
      <c r="G29" s="83"/>
      <c r="H29" s="84" t="s">
        <v>27</v>
      </c>
      <c r="I29" s="83"/>
      <c r="J29" s="83"/>
    </row>
    <row r="30" spans="1:10" ht="18">
      <c r="A30" s="83"/>
      <c r="B30" s="83"/>
      <c r="C30" s="83"/>
      <c r="D30" s="83"/>
      <c r="E30" s="83"/>
      <c r="F30" s="83"/>
      <c r="G30" s="83"/>
      <c r="H30" s="84" t="s">
        <v>28</v>
      </c>
      <c r="I30" s="83"/>
      <c r="J30" s="83"/>
    </row>
  </sheetData>
  <mergeCells count="25">
    <mergeCell ref="A25:J25"/>
    <mergeCell ref="A21:J21"/>
    <mergeCell ref="A22:J22"/>
    <mergeCell ref="A23:J23"/>
    <mergeCell ref="A24:J24"/>
    <mergeCell ref="A17:J17"/>
    <mergeCell ref="A18:J18"/>
    <mergeCell ref="A19:J19"/>
    <mergeCell ref="A20:J20"/>
    <mergeCell ref="A13:J13"/>
    <mergeCell ref="A14:J14"/>
    <mergeCell ref="A15:J15"/>
    <mergeCell ref="A16:J16"/>
    <mergeCell ref="A9:J9"/>
    <mergeCell ref="A10:J10"/>
    <mergeCell ref="A11:J11"/>
    <mergeCell ref="A12:J12"/>
    <mergeCell ref="A5:J5"/>
    <mergeCell ref="A6:J6"/>
    <mergeCell ref="A7:J7"/>
    <mergeCell ref="A8:J8"/>
    <mergeCell ref="A1:J1"/>
    <mergeCell ref="A2:J2"/>
    <mergeCell ref="A3:J3"/>
    <mergeCell ref="A4:J4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view="pageBreakPreview" zoomScale="60" workbookViewId="0" topLeftCell="A1">
      <selection activeCell="D4" sqref="D4"/>
    </sheetView>
  </sheetViews>
  <sheetFormatPr defaultColWidth="9.00390625" defaultRowHeight="12.75"/>
  <cols>
    <col min="1" max="2" width="6.75390625" style="1" customWidth="1"/>
    <col min="3" max="3" width="12.75390625" style="1" bestFit="1" customWidth="1"/>
    <col min="4" max="4" width="9.25390625" style="4" bestFit="1" customWidth="1"/>
    <col min="5" max="5" width="9.75390625" style="4" bestFit="1" customWidth="1"/>
    <col min="6" max="6" width="6.375" style="4" bestFit="1" customWidth="1"/>
    <col min="7" max="7" width="10.125" style="4" bestFit="1" customWidth="1"/>
    <col min="8" max="8" width="9.25390625" style="4" bestFit="1" customWidth="1"/>
    <col min="9" max="9" width="7.875" style="4" bestFit="1" customWidth="1"/>
    <col min="10" max="10" width="9.75390625" style="4" bestFit="1" customWidth="1"/>
    <col min="11" max="11" width="6.75390625" style="4" bestFit="1" customWidth="1"/>
    <col min="12" max="12" width="13.00390625" style="4" customWidth="1"/>
    <col min="13" max="13" width="3.25390625" style="1" bestFit="1" customWidth="1"/>
    <col min="14" max="16384" width="9.125" style="1" customWidth="1"/>
  </cols>
  <sheetData>
    <row r="1" spans="1:12" ht="53.25" customHeight="1" thickBot="1">
      <c r="A1" s="118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6.75" customHeight="1" thickBot="1">
      <c r="A2" s="130" t="s">
        <v>6</v>
      </c>
      <c r="B2" s="132" t="s">
        <v>5</v>
      </c>
      <c r="C2" s="25" t="s">
        <v>0</v>
      </c>
      <c r="D2" s="120" t="s">
        <v>12</v>
      </c>
      <c r="E2" s="121"/>
      <c r="F2" s="121"/>
      <c r="G2" s="122"/>
      <c r="H2" s="120" t="s">
        <v>11</v>
      </c>
      <c r="I2" s="121"/>
      <c r="J2" s="121"/>
      <c r="K2" s="121"/>
      <c r="L2" s="122"/>
    </row>
    <row r="3" spans="1:12" s="2" customFormat="1" ht="39.75" customHeight="1" thickBot="1">
      <c r="A3" s="131"/>
      <c r="B3" s="133"/>
      <c r="C3" s="26" t="s">
        <v>1</v>
      </c>
      <c r="D3" s="27" t="s">
        <v>2</v>
      </c>
      <c r="E3" s="28" t="s">
        <v>7</v>
      </c>
      <c r="F3" s="28" t="s">
        <v>4</v>
      </c>
      <c r="G3" s="41" t="s">
        <v>3</v>
      </c>
      <c r="H3" s="29" t="s">
        <v>2</v>
      </c>
      <c r="I3" s="28" t="s">
        <v>8</v>
      </c>
      <c r="J3" s="28" t="s">
        <v>7</v>
      </c>
      <c r="K3" s="28" t="s">
        <v>4</v>
      </c>
      <c r="L3" s="41" t="s">
        <v>3</v>
      </c>
    </row>
    <row r="4" spans="1:12" s="3" customFormat="1" ht="22.5" customHeight="1">
      <c r="A4" s="7">
        <v>25</v>
      </c>
      <c r="B4" s="8">
        <v>5</v>
      </c>
      <c r="C4" s="9">
        <v>1300</v>
      </c>
      <c r="D4" s="10">
        <f aca="true" t="shared" si="0" ref="D4:D14">C4*0.8*A4/35</f>
        <v>742.8571428571429</v>
      </c>
      <c r="E4" s="11">
        <f>D4*0.0255</f>
        <v>18.942857142857143</v>
      </c>
      <c r="F4" s="11">
        <v>0</v>
      </c>
      <c r="G4" s="63">
        <f>D4-E4-F4</f>
        <v>723.9142857142857</v>
      </c>
      <c r="H4" s="12">
        <f>C4*0.8*A4/35</f>
        <v>742.8571428571429</v>
      </c>
      <c r="I4" s="11">
        <v>35</v>
      </c>
      <c r="J4" s="11">
        <f>(H4+I4)*0.0255</f>
        <v>19.83535714285714</v>
      </c>
      <c r="K4" s="11">
        <v>0</v>
      </c>
      <c r="L4" s="63">
        <f>H4+I4-J4-K4</f>
        <v>758.0217857142858</v>
      </c>
    </row>
    <row r="5" spans="1:12" s="3" customFormat="1" ht="22.5" customHeight="1">
      <c r="A5" s="13">
        <v>26</v>
      </c>
      <c r="B5" s="14">
        <v>5</v>
      </c>
      <c r="C5" s="15">
        <v>1300</v>
      </c>
      <c r="D5" s="16">
        <f t="shared" si="0"/>
        <v>772.5714285714286</v>
      </c>
      <c r="E5" s="17">
        <f aca="true" t="shared" si="1" ref="E5:E14">D5*0.0255</f>
        <v>19.700571428571426</v>
      </c>
      <c r="F5" s="17">
        <v>0</v>
      </c>
      <c r="G5" s="64">
        <f aca="true" t="shared" si="2" ref="G5:G14">D5-E5-F5</f>
        <v>752.8708571428572</v>
      </c>
      <c r="H5" s="18">
        <f aca="true" t="shared" si="3" ref="H5:H14">C5*0.8*A5/35</f>
        <v>772.5714285714286</v>
      </c>
      <c r="I5" s="17">
        <v>35</v>
      </c>
      <c r="J5" s="17">
        <f aca="true" t="shared" si="4" ref="J5:J14">(H5+I5)*0.0255</f>
        <v>20.593071428571427</v>
      </c>
      <c r="K5" s="17">
        <v>0.19</v>
      </c>
      <c r="L5" s="64">
        <f aca="true" t="shared" si="5" ref="L5:L14">H5+I5-J5-K5</f>
        <v>786.7883571428571</v>
      </c>
    </row>
    <row r="6" spans="1:12" s="3" customFormat="1" ht="22.5" customHeight="1">
      <c r="A6" s="13">
        <v>27</v>
      </c>
      <c r="B6" s="14">
        <v>4</v>
      </c>
      <c r="C6" s="15">
        <v>1336</v>
      </c>
      <c r="D6" s="16">
        <f t="shared" si="0"/>
        <v>824.5028571428571</v>
      </c>
      <c r="E6" s="17">
        <f t="shared" si="1"/>
        <v>21.024822857142855</v>
      </c>
      <c r="F6" s="17">
        <v>2.62</v>
      </c>
      <c r="G6" s="64">
        <f t="shared" si="2"/>
        <v>800.8580342857142</v>
      </c>
      <c r="H6" s="18">
        <f t="shared" si="3"/>
        <v>824.5028571428571</v>
      </c>
      <c r="I6" s="17">
        <v>35</v>
      </c>
      <c r="J6" s="17">
        <f t="shared" si="4"/>
        <v>21.917322857142857</v>
      </c>
      <c r="K6" s="17">
        <v>7.66</v>
      </c>
      <c r="L6" s="64">
        <f t="shared" si="5"/>
        <v>829.9255342857143</v>
      </c>
    </row>
    <row r="7" spans="1:12" s="3" customFormat="1" ht="22.5" customHeight="1">
      <c r="A7" s="13">
        <v>28</v>
      </c>
      <c r="B7" s="14">
        <v>4</v>
      </c>
      <c r="C7" s="15">
        <v>1336</v>
      </c>
      <c r="D7" s="16">
        <f t="shared" si="0"/>
        <v>855.04</v>
      </c>
      <c r="E7" s="17">
        <f t="shared" si="1"/>
        <v>21.80352</v>
      </c>
      <c r="F7" s="17">
        <v>7.02</v>
      </c>
      <c r="G7" s="64">
        <f t="shared" si="2"/>
        <v>826.2164799999999</v>
      </c>
      <c r="H7" s="18">
        <f t="shared" si="3"/>
        <v>855.04</v>
      </c>
      <c r="I7" s="17">
        <v>35</v>
      </c>
      <c r="J7" s="17">
        <f t="shared" si="4"/>
        <v>22.696019999999997</v>
      </c>
      <c r="K7" s="17">
        <v>12.06</v>
      </c>
      <c r="L7" s="64">
        <f t="shared" si="5"/>
        <v>855.28398</v>
      </c>
    </row>
    <row r="8" spans="1:12" s="3" customFormat="1" ht="22.5" customHeight="1">
      <c r="A8" s="13">
        <v>29</v>
      </c>
      <c r="B8" s="14">
        <v>3</v>
      </c>
      <c r="C8" s="15">
        <v>1371</v>
      </c>
      <c r="D8" s="16">
        <f t="shared" si="0"/>
        <v>908.7771428571427</v>
      </c>
      <c r="E8" s="17">
        <f t="shared" si="1"/>
        <v>23.17381714285714</v>
      </c>
      <c r="F8" s="17">
        <v>14.76</v>
      </c>
      <c r="G8" s="64">
        <f t="shared" si="2"/>
        <v>870.8433257142856</v>
      </c>
      <c r="H8" s="18">
        <f t="shared" si="3"/>
        <v>908.7771428571427</v>
      </c>
      <c r="I8" s="17">
        <v>35</v>
      </c>
      <c r="J8" s="17">
        <f t="shared" si="4"/>
        <v>24.066317142857137</v>
      </c>
      <c r="K8" s="17">
        <v>19.8</v>
      </c>
      <c r="L8" s="64">
        <f t="shared" si="5"/>
        <v>899.9108257142857</v>
      </c>
    </row>
    <row r="9" spans="1:12" s="3" customFormat="1" ht="22.5" customHeight="1">
      <c r="A9" s="13">
        <v>30</v>
      </c>
      <c r="B9" s="14">
        <v>3</v>
      </c>
      <c r="C9" s="15">
        <v>1371</v>
      </c>
      <c r="D9" s="16">
        <f t="shared" si="0"/>
        <v>940.1142857142858</v>
      </c>
      <c r="E9" s="17">
        <f t="shared" si="1"/>
        <v>23.972914285714285</v>
      </c>
      <c r="F9" s="17">
        <v>19.27</v>
      </c>
      <c r="G9" s="64">
        <f t="shared" si="2"/>
        <v>896.8713714285715</v>
      </c>
      <c r="H9" s="18">
        <f t="shared" si="3"/>
        <v>940.1142857142858</v>
      </c>
      <c r="I9" s="17">
        <v>35</v>
      </c>
      <c r="J9" s="17">
        <f t="shared" si="4"/>
        <v>24.865414285714284</v>
      </c>
      <c r="K9" s="17">
        <v>27.51</v>
      </c>
      <c r="L9" s="64">
        <f t="shared" si="5"/>
        <v>922.7388714285714</v>
      </c>
    </row>
    <row r="10" spans="1:12" s="3" customFormat="1" ht="22.5" customHeight="1">
      <c r="A10" s="13">
        <v>31</v>
      </c>
      <c r="B10" s="14">
        <v>2</v>
      </c>
      <c r="C10" s="15">
        <v>1407</v>
      </c>
      <c r="D10" s="16">
        <f t="shared" si="0"/>
        <v>996.9600000000002</v>
      </c>
      <c r="E10" s="17">
        <f t="shared" si="1"/>
        <v>25.422480000000004</v>
      </c>
      <c r="F10" s="17">
        <v>33.8</v>
      </c>
      <c r="G10" s="64">
        <f t="shared" si="2"/>
        <v>937.7375200000002</v>
      </c>
      <c r="H10" s="18">
        <f t="shared" si="3"/>
        <v>996.9600000000002</v>
      </c>
      <c r="I10" s="17">
        <v>35</v>
      </c>
      <c r="J10" s="17">
        <f t="shared" si="4"/>
        <v>26.31498</v>
      </c>
      <c r="K10" s="17">
        <v>43.88</v>
      </c>
      <c r="L10" s="64">
        <f t="shared" si="5"/>
        <v>961.76502</v>
      </c>
    </row>
    <row r="11" spans="1:12" s="3" customFormat="1" ht="22.5" customHeight="1">
      <c r="A11" s="13">
        <v>32</v>
      </c>
      <c r="B11" s="14">
        <v>2</v>
      </c>
      <c r="C11" s="15">
        <v>1407</v>
      </c>
      <c r="D11" s="16">
        <f t="shared" si="0"/>
        <v>1029.1200000000001</v>
      </c>
      <c r="E11" s="17">
        <f t="shared" si="1"/>
        <v>26.24256</v>
      </c>
      <c r="F11" s="17">
        <v>43.06</v>
      </c>
      <c r="G11" s="64">
        <f t="shared" si="2"/>
        <v>959.81744</v>
      </c>
      <c r="H11" s="18">
        <f t="shared" si="3"/>
        <v>1029.1200000000001</v>
      </c>
      <c r="I11" s="17">
        <v>35</v>
      </c>
      <c r="J11" s="17">
        <f t="shared" si="4"/>
        <v>27.135060000000003</v>
      </c>
      <c r="K11" s="17">
        <v>54.28</v>
      </c>
      <c r="L11" s="64">
        <f t="shared" si="5"/>
        <v>982.7049400000001</v>
      </c>
    </row>
    <row r="12" spans="1:12" s="3" customFormat="1" ht="22.5" customHeight="1">
      <c r="A12" s="13">
        <v>33</v>
      </c>
      <c r="B12" s="14">
        <v>1</v>
      </c>
      <c r="C12" s="15">
        <v>1443</v>
      </c>
      <c r="D12" s="16">
        <f t="shared" si="0"/>
        <v>1088.4342857142858</v>
      </c>
      <c r="E12" s="17">
        <f t="shared" si="1"/>
        <v>27.755074285714286</v>
      </c>
      <c r="F12" s="17">
        <v>60.15</v>
      </c>
      <c r="G12" s="64">
        <f t="shared" si="2"/>
        <v>1000.5292114285716</v>
      </c>
      <c r="H12" s="18">
        <f t="shared" si="3"/>
        <v>1088.4342857142858</v>
      </c>
      <c r="I12" s="17">
        <v>35</v>
      </c>
      <c r="J12" s="17">
        <f t="shared" si="4"/>
        <v>28.647574285714285</v>
      </c>
      <c r="K12" s="17">
        <v>70.22</v>
      </c>
      <c r="L12" s="64">
        <f t="shared" si="5"/>
        <v>1024.5667114285716</v>
      </c>
    </row>
    <row r="13" spans="1:12" s="3" customFormat="1" ht="22.5" customHeight="1">
      <c r="A13" s="13">
        <v>34</v>
      </c>
      <c r="B13" s="14">
        <v>1</v>
      </c>
      <c r="C13" s="15">
        <v>1443</v>
      </c>
      <c r="D13" s="16">
        <f t="shared" si="0"/>
        <v>1121.417142857143</v>
      </c>
      <c r="E13" s="17">
        <f t="shared" si="1"/>
        <v>28.596137142857145</v>
      </c>
      <c r="F13" s="17">
        <v>69.64</v>
      </c>
      <c r="G13" s="64">
        <f t="shared" si="2"/>
        <v>1023.181005714286</v>
      </c>
      <c r="H13" s="18">
        <f t="shared" si="3"/>
        <v>1121.417142857143</v>
      </c>
      <c r="I13" s="17">
        <v>35</v>
      </c>
      <c r="J13" s="17">
        <f t="shared" si="4"/>
        <v>29.488637142857147</v>
      </c>
      <c r="K13" s="17">
        <v>79.72</v>
      </c>
      <c r="L13" s="64">
        <f t="shared" si="5"/>
        <v>1047.2085057142858</v>
      </c>
    </row>
    <row r="14" spans="1:12" s="3" customFormat="1" ht="22.5" customHeight="1" thickBot="1">
      <c r="A14" s="19">
        <v>35</v>
      </c>
      <c r="B14" s="20">
        <v>1</v>
      </c>
      <c r="C14" s="21">
        <v>1443</v>
      </c>
      <c r="D14" s="22">
        <f t="shared" si="0"/>
        <v>1154.4</v>
      </c>
      <c r="E14" s="23">
        <f t="shared" si="1"/>
        <v>29.4372</v>
      </c>
      <c r="F14" s="23">
        <v>79.14</v>
      </c>
      <c r="G14" s="65">
        <f t="shared" si="2"/>
        <v>1045.8228</v>
      </c>
      <c r="H14" s="24">
        <f t="shared" si="3"/>
        <v>1154.4</v>
      </c>
      <c r="I14" s="23">
        <v>35</v>
      </c>
      <c r="J14" s="23">
        <f t="shared" si="4"/>
        <v>30.3297</v>
      </c>
      <c r="K14" s="23">
        <v>89.22</v>
      </c>
      <c r="L14" s="65">
        <f t="shared" si="5"/>
        <v>1069.8503</v>
      </c>
    </row>
    <row r="15" spans="1:12" s="3" customFormat="1" ht="36" customHeight="1" thickBot="1">
      <c r="A15" s="123" t="s">
        <v>10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ht="22.5" customHeight="1">
      <c r="A16" s="7">
        <v>25</v>
      </c>
      <c r="B16" s="8">
        <v>5</v>
      </c>
      <c r="C16" s="9">
        <v>1300</v>
      </c>
      <c r="D16" s="12">
        <f>C16*0.8*(A16+2)/35</f>
        <v>802.2857142857143</v>
      </c>
      <c r="E16" s="11">
        <f>D16*2.55/100</f>
        <v>20.458285714285715</v>
      </c>
      <c r="F16" s="11">
        <v>0</v>
      </c>
      <c r="G16" s="63">
        <f aca="true" t="shared" si="6" ref="G16:G26">D16-E16-F16</f>
        <v>781.8274285714286</v>
      </c>
      <c r="H16" s="12">
        <f>C16*0.8*(A16+2)/35</f>
        <v>802.2857142857143</v>
      </c>
      <c r="I16" s="11">
        <v>35</v>
      </c>
      <c r="J16" s="11">
        <f>(H16+I16)*2.55/100</f>
        <v>21.350785714285713</v>
      </c>
      <c r="K16" s="11">
        <v>4.47</v>
      </c>
      <c r="L16" s="63">
        <f aca="true" t="shared" si="7" ref="L16:L26">H16+I16-J16-K16</f>
        <v>811.4649285714286</v>
      </c>
    </row>
    <row r="17" spans="1:12" s="5" customFormat="1" ht="22.5" customHeight="1">
      <c r="A17" s="13">
        <v>26</v>
      </c>
      <c r="B17" s="14">
        <v>5</v>
      </c>
      <c r="C17" s="15">
        <v>1300</v>
      </c>
      <c r="D17" s="18">
        <f aca="true" t="shared" si="8" ref="D17:D24">C17*0.8*(A17+2)/35</f>
        <v>832</v>
      </c>
      <c r="E17" s="17">
        <f aca="true" t="shared" si="9" ref="E17:E26">D17*2.55/100</f>
        <v>21.215999999999998</v>
      </c>
      <c r="F17" s="17">
        <v>3.7</v>
      </c>
      <c r="G17" s="64">
        <f t="shared" si="6"/>
        <v>807.084</v>
      </c>
      <c r="H17" s="18">
        <f aca="true" t="shared" si="10" ref="H17:H24">C17*0.8*(A17+2)/35</f>
        <v>832</v>
      </c>
      <c r="I17" s="17">
        <v>35</v>
      </c>
      <c r="J17" s="17">
        <f aca="true" t="shared" si="11" ref="J17:J26">(H17+I17)*2.55/100</f>
        <v>22.1085</v>
      </c>
      <c r="K17" s="17">
        <v>8.74</v>
      </c>
      <c r="L17" s="64">
        <f t="shared" si="7"/>
        <v>836.1514999999999</v>
      </c>
    </row>
    <row r="18" spans="1:12" s="5" customFormat="1" ht="22.5" customHeight="1">
      <c r="A18" s="13">
        <v>27</v>
      </c>
      <c r="B18" s="14">
        <v>4</v>
      </c>
      <c r="C18" s="15">
        <v>1336</v>
      </c>
      <c r="D18" s="18">
        <f t="shared" si="8"/>
        <v>885.5771428571428</v>
      </c>
      <c r="E18" s="17">
        <f t="shared" si="9"/>
        <v>22.58221714285714</v>
      </c>
      <c r="F18" s="17">
        <v>11.42</v>
      </c>
      <c r="G18" s="64">
        <f t="shared" si="6"/>
        <v>851.5749257142857</v>
      </c>
      <c r="H18" s="18">
        <f t="shared" si="10"/>
        <v>885.5771428571428</v>
      </c>
      <c r="I18" s="17">
        <v>35</v>
      </c>
      <c r="J18" s="17">
        <f t="shared" si="11"/>
        <v>23.474717142857138</v>
      </c>
      <c r="K18" s="17">
        <v>16.46</v>
      </c>
      <c r="L18" s="64">
        <f t="shared" si="7"/>
        <v>880.6424257142857</v>
      </c>
    </row>
    <row r="19" spans="1:12" s="5" customFormat="1" ht="22.5" customHeight="1">
      <c r="A19" s="13">
        <v>28</v>
      </c>
      <c r="B19" s="14">
        <v>4</v>
      </c>
      <c r="C19" s="15">
        <v>1336</v>
      </c>
      <c r="D19" s="18">
        <f t="shared" si="8"/>
        <v>916.1142857142858</v>
      </c>
      <c r="E19" s="17">
        <f t="shared" si="9"/>
        <v>23.360914285714284</v>
      </c>
      <c r="F19" s="17">
        <v>15.82</v>
      </c>
      <c r="G19" s="64">
        <f t="shared" si="6"/>
        <v>876.9333714285714</v>
      </c>
      <c r="H19" s="18">
        <f t="shared" si="10"/>
        <v>916.1142857142858</v>
      </c>
      <c r="I19" s="17">
        <v>35</v>
      </c>
      <c r="J19" s="17">
        <f t="shared" si="11"/>
        <v>24.253414285714285</v>
      </c>
      <c r="K19" s="17">
        <v>20.85</v>
      </c>
      <c r="L19" s="64">
        <f t="shared" si="7"/>
        <v>906.0108714285715</v>
      </c>
    </row>
    <row r="20" spans="1:12" s="5" customFormat="1" ht="22.5" customHeight="1">
      <c r="A20" s="13">
        <v>29</v>
      </c>
      <c r="B20" s="14">
        <v>3</v>
      </c>
      <c r="C20" s="15">
        <v>1371</v>
      </c>
      <c r="D20" s="18">
        <f t="shared" si="8"/>
        <v>971.4514285714284</v>
      </c>
      <c r="E20" s="17">
        <f t="shared" si="9"/>
        <v>24.77201142857142</v>
      </c>
      <c r="F20" s="17">
        <v>26.46</v>
      </c>
      <c r="G20" s="64">
        <f t="shared" si="6"/>
        <v>920.219417142857</v>
      </c>
      <c r="H20" s="18">
        <f t="shared" si="10"/>
        <v>971.4514285714284</v>
      </c>
      <c r="I20" s="17">
        <v>35</v>
      </c>
      <c r="J20" s="17">
        <f t="shared" si="11"/>
        <v>25.664511428571423</v>
      </c>
      <c r="K20" s="17">
        <v>36.54</v>
      </c>
      <c r="L20" s="64">
        <f t="shared" si="7"/>
        <v>944.246917142857</v>
      </c>
    </row>
    <row r="21" spans="1:12" s="5" customFormat="1" ht="22.5" customHeight="1">
      <c r="A21" s="13">
        <v>30</v>
      </c>
      <c r="B21" s="14">
        <v>3</v>
      </c>
      <c r="C21" s="15">
        <v>1371</v>
      </c>
      <c r="D21" s="18">
        <f t="shared" si="8"/>
        <v>1002.7885714285713</v>
      </c>
      <c r="E21" s="17">
        <f t="shared" si="9"/>
        <v>25.571108571428567</v>
      </c>
      <c r="F21" s="17">
        <v>35.48</v>
      </c>
      <c r="G21" s="64">
        <f t="shared" si="6"/>
        <v>941.7374628571428</v>
      </c>
      <c r="H21" s="18">
        <f t="shared" si="10"/>
        <v>1002.7885714285713</v>
      </c>
      <c r="I21" s="17">
        <v>35</v>
      </c>
      <c r="J21" s="17">
        <f t="shared" si="11"/>
        <v>26.463608571428562</v>
      </c>
      <c r="K21" s="17">
        <v>45.56</v>
      </c>
      <c r="L21" s="64">
        <f t="shared" si="7"/>
        <v>965.7649628571426</v>
      </c>
    </row>
    <row r="22" spans="1:12" s="5" customFormat="1" ht="22.5" customHeight="1">
      <c r="A22" s="13">
        <v>31</v>
      </c>
      <c r="B22" s="14">
        <v>2</v>
      </c>
      <c r="C22" s="15">
        <v>1407</v>
      </c>
      <c r="D22" s="18">
        <f t="shared" si="8"/>
        <v>1061.28</v>
      </c>
      <c r="E22" s="17">
        <f t="shared" si="9"/>
        <v>27.06264</v>
      </c>
      <c r="F22" s="17">
        <v>52.33</v>
      </c>
      <c r="G22" s="64">
        <f t="shared" si="6"/>
        <v>981.8873599999998</v>
      </c>
      <c r="H22" s="18">
        <f t="shared" si="10"/>
        <v>1061.28</v>
      </c>
      <c r="I22" s="17">
        <v>35</v>
      </c>
      <c r="J22" s="17">
        <f t="shared" si="11"/>
        <v>27.955139999999997</v>
      </c>
      <c r="K22" s="17">
        <v>62.4</v>
      </c>
      <c r="L22" s="64">
        <f t="shared" si="7"/>
        <v>1005.92486</v>
      </c>
    </row>
    <row r="23" spans="1:12" s="5" customFormat="1" ht="22.5" customHeight="1">
      <c r="A23" s="13">
        <v>32</v>
      </c>
      <c r="B23" s="14">
        <v>2</v>
      </c>
      <c r="C23" s="15">
        <v>1407</v>
      </c>
      <c r="D23" s="18">
        <f t="shared" si="8"/>
        <v>1093.44</v>
      </c>
      <c r="E23" s="17">
        <f t="shared" si="9"/>
        <v>27.88272</v>
      </c>
      <c r="F23" s="17">
        <v>61.59</v>
      </c>
      <c r="G23" s="64">
        <f t="shared" si="6"/>
        <v>1003.96728</v>
      </c>
      <c r="H23" s="18">
        <f t="shared" si="10"/>
        <v>1093.44</v>
      </c>
      <c r="I23" s="17">
        <v>35</v>
      </c>
      <c r="J23" s="17">
        <f t="shared" si="11"/>
        <v>28.77522</v>
      </c>
      <c r="K23" s="17">
        <v>71.67</v>
      </c>
      <c r="L23" s="64">
        <f t="shared" si="7"/>
        <v>1027.99478</v>
      </c>
    </row>
    <row r="24" spans="1:12" s="5" customFormat="1" ht="22.5" customHeight="1">
      <c r="A24" s="13">
        <v>33</v>
      </c>
      <c r="B24" s="14">
        <v>1</v>
      </c>
      <c r="C24" s="15">
        <v>1443</v>
      </c>
      <c r="D24" s="18">
        <f t="shared" si="8"/>
        <v>1154.4</v>
      </c>
      <c r="E24" s="17">
        <f t="shared" si="9"/>
        <v>29.437199999999997</v>
      </c>
      <c r="F24" s="17">
        <v>79.14</v>
      </c>
      <c r="G24" s="64">
        <f t="shared" si="6"/>
        <v>1045.8228</v>
      </c>
      <c r="H24" s="18">
        <f t="shared" si="10"/>
        <v>1154.4</v>
      </c>
      <c r="I24" s="17">
        <v>35</v>
      </c>
      <c r="J24" s="17">
        <f t="shared" si="11"/>
        <v>30.3297</v>
      </c>
      <c r="K24" s="17">
        <v>89.22</v>
      </c>
      <c r="L24" s="64">
        <f t="shared" si="7"/>
        <v>1069.8503</v>
      </c>
    </row>
    <row r="25" spans="1:12" s="6" customFormat="1" ht="22.5" customHeight="1">
      <c r="A25" s="13">
        <v>34</v>
      </c>
      <c r="B25" s="14">
        <v>1</v>
      </c>
      <c r="C25" s="15">
        <v>1443</v>
      </c>
      <c r="D25" s="18">
        <f>C25*0.8*51/50</f>
        <v>1177.488</v>
      </c>
      <c r="E25" s="17">
        <f t="shared" si="9"/>
        <v>30.025944</v>
      </c>
      <c r="F25" s="17">
        <v>85.79</v>
      </c>
      <c r="G25" s="64">
        <f t="shared" si="6"/>
        <v>1061.672056</v>
      </c>
      <c r="H25" s="18">
        <f>C25*0.8*51/50</f>
        <v>1177.488</v>
      </c>
      <c r="I25" s="17">
        <v>35</v>
      </c>
      <c r="J25" s="17">
        <f t="shared" si="11"/>
        <v>30.918444</v>
      </c>
      <c r="K25" s="17">
        <v>95.85</v>
      </c>
      <c r="L25" s="64">
        <f t="shared" si="7"/>
        <v>1085.7195560000002</v>
      </c>
    </row>
    <row r="26" spans="1:12" ht="22.5" customHeight="1" thickBot="1">
      <c r="A26" s="19">
        <v>35</v>
      </c>
      <c r="B26" s="20">
        <v>1</v>
      </c>
      <c r="C26" s="21">
        <v>1443</v>
      </c>
      <c r="D26" s="24">
        <f>C26*0.8*52/50</f>
        <v>1200.576</v>
      </c>
      <c r="E26" s="23">
        <f t="shared" si="9"/>
        <v>30.614687999999997</v>
      </c>
      <c r="F26" s="23">
        <v>92.44</v>
      </c>
      <c r="G26" s="65">
        <f t="shared" si="6"/>
        <v>1077.521312</v>
      </c>
      <c r="H26" s="24">
        <f>C26*0.8*52/50</f>
        <v>1200.576</v>
      </c>
      <c r="I26" s="23">
        <v>35</v>
      </c>
      <c r="J26" s="23">
        <f t="shared" si="11"/>
        <v>31.507187999999996</v>
      </c>
      <c r="K26" s="23">
        <v>102.52</v>
      </c>
      <c r="L26" s="65">
        <f t="shared" si="7"/>
        <v>1101.548812</v>
      </c>
    </row>
    <row r="27" spans="1:12" ht="22.5" customHeight="1">
      <c r="A27" s="37"/>
      <c r="B27" s="38"/>
      <c r="C27" s="31"/>
      <c r="D27" s="31"/>
      <c r="E27" s="31"/>
      <c r="F27" s="31"/>
      <c r="G27" s="30"/>
      <c r="H27" s="31"/>
      <c r="I27" s="31"/>
      <c r="J27" s="31"/>
      <c r="K27" s="31"/>
      <c r="L27" s="30"/>
    </row>
    <row r="28" spans="1:12" ht="22.5" customHeight="1">
      <c r="A28" s="39"/>
      <c r="B28" s="40"/>
      <c r="C28" s="36"/>
      <c r="D28" s="36"/>
      <c r="E28" s="36"/>
      <c r="F28" s="36"/>
      <c r="G28" s="35"/>
      <c r="H28" s="36"/>
      <c r="I28" s="36"/>
      <c r="J28" s="36"/>
      <c r="K28" s="36"/>
      <c r="L28" s="35"/>
    </row>
    <row r="29" spans="1:12" ht="22.5" customHeight="1">
      <c r="A29" s="39"/>
      <c r="B29" s="40"/>
      <c r="C29" s="36"/>
      <c r="D29" s="36"/>
      <c r="E29" s="36"/>
      <c r="F29" s="36"/>
      <c r="G29" s="35"/>
      <c r="H29" s="36"/>
      <c r="I29" s="36"/>
      <c r="J29" s="36"/>
      <c r="K29" s="36"/>
      <c r="L29" s="35"/>
    </row>
    <row r="30" spans="1:12" ht="24.75" customHeight="1">
      <c r="A30" s="32"/>
      <c r="B30" s="33"/>
      <c r="C30" s="34"/>
      <c r="D30" s="34"/>
      <c r="E30" s="34"/>
      <c r="F30" s="34"/>
      <c r="G30" s="35"/>
      <c r="H30" s="36"/>
      <c r="I30" s="36"/>
      <c r="J30" s="36"/>
      <c r="K30" s="36"/>
      <c r="L30" s="35"/>
    </row>
    <row r="31" spans="1:12" ht="59.25" customHeight="1" thickBot="1">
      <c r="A31" s="118" t="s">
        <v>13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ht="36.75" customHeight="1" thickBot="1">
      <c r="A32" s="130" t="s">
        <v>6</v>
      </c>
      <c r="B32" s="132" t="s">
        <v>5</v>
      </c>
      <c r="C32" s="25" t="s">
        <v>0</v>
      </c>
      <c r="D32" s="120" t="s">
        <v>12</v>
      </c>
      <c r="E32" s="121"/>
      <c r="F32" s="121"/>
      <c r="G32" s="122"/>
      <c r="H32" s="120" t="s">
        <v>11</v>
      </c>
      <c r="I32" s="121"/>
      <c r="J32" s="121"/>
      <c r="K32" s="121"/>
      <c r="L32" s="122"/>
    </row>
    <row r="33" spans="1:12" s="2" customFormat="1" ht="39.75" customHeight="1" thickBot="1">
      <c r="A33" s="131"/>
      <c r="B33" s="133"/>
      <c r="C33" s="26" t="s">
        <v>1</v>
      </c>
      <c r="D33" s="27" t="s">
        <v>2</v>
      </c>
      <c r="E33" s="28" t="s">
        <v>7</v>
      </c>
      <c r="F33" s="28" t="s">
        <v>4</v>
      </c>
      <c r="G33" s="41" t="s">
        <v>3</v>
      </c>
      <c r="H33" s="29" t="s">
        <v>2</v>
      </c>
      <c r="I33" s="28" t="s">
        <v>8</v>
      </c>
      <c r="J33" s="28" t="s">
        <v>7</v>
      </c>
      <c r="K33" s="28" t="s">
        <v>4</v>
      </c>
      <c r="L33" s="41" t="s">
        <v>3</v>
      </c>
    </row>
    <row r="34" spans="1:12" s="3" customFormat="1" ht="22.5" customHeight="1">
      <c r="A34" s="7">
        <v>25</v>
      </c>
      <c r="B34" s="8">
        <v>5</v>
      </c>
      <c r="C34" s="9">
        <v>1206</v>
      </c>
      <c r="D34" s="10">
        <f aca="true" t="shared" si="12" ref="D34:D44">C34*0.8*A34/35</f>
        <v>689.1428571428571</v>
      </c>
      <c r="E34" s="11">
        <f>D34*0.0255</f>
        <v>17.573142857142855</v>
      </c>
      <c r="F34" s="11">
        <v>0</v>
      </c>
      <c r="G34" s="63">
        <f aca="true" t="shared" si="13" ref="G34:G56">D34-E34-F34</f>
        <v>671.5697142857142</v>
      </c>
      <c r="H34" s="12">
        <f>C34*0.8*A34/35</f>
        <v>689.1428571428571</v>
      </c>
      <c r="I34" s="11">
        <v>35</v>
      </c>
      <c r="J34" s="11">
        <f>(H34+I34)*0.0255</f>
        <v>18.465642857142853</v>
      </c>
      <c r="K34" s="11">
        <v>0</v>
      </c>
      <c r="L34" s="63">
        <f aca="true" t="shared" si="14" ref="L34:L44">H34+I34-J34-K34</f>
        <v>705.6772142857143</v>
      </c>
    </row>
    <row r="35" spans="1:12" s="3" customFormat="1" ht="22.5" customHeight="1">
      <c r="A35" s="13">
        <v>26</v>
      </c>
      <c r="B35" s="14">
        <v>5</v>
      </c>
      <c r="C35" s="15">
        <v>1206</v>
      </c>
      <c r="D35" s="16">
        <f t="shared" si="12"/>
        <v>716.7085714285715</v>
      </c>
      <c r="E35" s="17">
        <f aca="true" t="shared" si="15" ref="E35:E44">D35*0.0255</f>
        <v>18.276068571428574</v>
      </c>
      <c r="F35" s="17">
        <v>0</v>
      </c>
      <c r="G35" s="64">
        <f t="shared" si="13"/>
        <v>698.4325028571429</v>
      </c>
      <c r="H35" s="18">
        <f aca="true" t="shared" si="16" ref="H35:H44">C35*0.8*A35/35</f>
        <v>716.7085714285715</v>
      </c>
      <c r="I35" s="17">
        <v>35</v>
      </c>
      <c r="J35" s="17">
        <f aca="true" t="shared" si="17" ref="J35:J44">(H35+I35)*0.0255</f>
        <v>19.168568571428573</v>
      </c>
      <c r="K35" s="17">
        <v>0</v>
      </c>
      <c r="L35" s="64">
        <f t="shared" si="14"/>
        <v>732.540002857143</v>
      </c>
    </row>
    <row r="36" spans="1:12" s="3" customFormat="1" ht="22.5" customHeight="1">
      <c r="A36" s="13">
        <v>27</v>
      </c>
      <c r="B36" s="14">
        <v>4</v>
      </c>
      <c r="C36" s="15">
        <v>1239</v>
      </c>
      <c r="D36" s="16">
        <f t="shared" si="12"/>
        <v>764.64</v>
      </c>
      <c r="E36" s="17">
        <f t="shared" si="15"/>
        <v>19.49832</v>
      </c>
      <c r="F36" s="17">
        <v>0</v>
      </c>
      <c r="G36" s="64">
        <f t="shared" si="13"/>
        <v>745.14168</v>
      </c>
      <c r="H36" s="18">
        <f t="shared" si="16"/>
        <v>764.64</v>
      </c>
      <c r="I36" s="17">
        <v>35</v>
      </c>
      <c r="J36" s="17">
        <f t="shared" si="17"/>
        <v>20.390819999999998</v>
      </c>
      <c r="K36" s="17">
        <v>0</v>
      </c>
      <c r="L36" s="64">
        <f t="shared" si="14"/>
        <v>779.24918</v>
      </c>
    </row>
    <row r="37" spans="1:12" s="3" customFormat="1" ht="22.5" customHeight="1">
      <c r="A37" s="13">
        <v>28</v>
      </c>
      <c r="B37" s="14">
        <v>4</v>
      </c>
      <c r="C37" s="15">
        <v>1239</v>
      </c>
      <c r="D37" s="16">
        <f t="shared" si="12"/>
        <v>792.96</v>
      </c>
      <c r="E37" s="17">
        <f t="shared" si="15"/>
        <v>20.22048</v>
      </c>
      <c r="F37" s="17">
        <v>0</v>
      </c>
      <c r="G37" s="64">
        <f t="shared" si="13"/>
        <v>772.7395200000001</v>
      </c>
      <c r="H37" s="18">
        <f t="shared" si="16"/>
        <v>792.96</v>
      </c>
      <c r="I37" s="17">
        <v>35</v>
      </c>
      <c r="J37" s="17">
        <f t="shared" si="17"/>
        <v>21.11298</v>
      </c>
      <c r="K37" s="17">
        <v>3.12</v>
      </c>
      <c r="L37" s="64">
        <f t="shared" si="14"/>
        <v>803.72702</v>
      </c>
    </row>
    <row r="38" spans="1:12" s="3" customFormat="1" ht="22.5" customHeight="1">
      <c r="A38" s="13">
        <v>29</v>
      </c>
      <c r="B38" s="14">
        <v>3</v>
      </c>
      <c r="C38" s="15">
        <v>1272</v>
      </c>
      <c r="D38" s="16">
        <f t="shared" si="12"/>
        <v>843.1542857142857</v>
      </c>
      <c r="E38" s="17">
        <f t="shared" si="15"/>
        <v>21.500434285714284</v>
      </c>
      <c r="F38" s="17">
        <v>5.31</v>
      </c>
      <c r="G38" s="64">
        <f t="shared" si="13"/>
        <v>816.3438514285715</v>
      </c>
      <c r="H38" s="18">
        <f t="shared" si="16"/>
        <v>843.1542857142857</v>
      </c>
      <c r="I38" s="17">
        <v>35</v>
      </c>
      <c r="J38" s="17">
        <f t="shared" si="17"/>
        <v>22.392934285714283</v>
      </c>
      <c r="K38" s="17">
        <v>10.35</v>
      </c>
      <c r="L38" s="64">
        <f t="shared" si="14"/>
        <v>845.4113514285714</v>
      </c>
    </row>
    <row r="39" spans="1:12" s="3" customFormat="1" ht="22.5" customHeight="1">
      <c r="A39" s="13">
        <v>30</v>
      </c>
      <c r="B39" s="14">
        <v>3</v>
      </c>
      <c r="C39" s="15">
        <v>1272</v>
      </c>
      <c r="D39" s="16">
        <f t="shared" si="12"/>
        <v>872.2285714285714</v>
      </c>
      <c r="E39" s="17">
        <f t="shared" si="15"/>
        <v>22.24182857142857</v>
      </c>
      <c r="F39" s="17">
        <v>9.5</v>
      </c>
      <c r="G39" s="64">
        <f t="shared" si="13"/>
        <v>840.4867428571429</v>
      </c>
      <c r="H39" s="18">
        <f t="shared" si="16"/>
        <v>872.2285714285714</v>
      </c>
      <c r="I39" s="17">
        <v>35</v>
      </c>
      <c r="J39" s="17">
        <f t="shared" si="17"/>
        <v>23.13432857142857</v>
      </c>
      <c r="K39" s="17">
        <v>14.54</v>
      </c>
      <c r="L39" s="64">
        <f t="shared" si="14"/>
        <v>869.5542428571429</v>
      </c>
    </row>
    <row r="40" spans="1:12" s="3" customFormat="1" ht="22.5" customHeight="1">
      <c r="A40" s="13">
        <v>31</v>
      </c>
      <c r="B40" s="14">
        <v>2</v>
      </c>
      <c r="C40" s="15">
        <v>1305</v>
      </c>
      <c r="D40" s="16">
        <f t="shared" si="12"/>
        <v>924.6857142857143</v>
      </c>
      <c r="E40" s="17">
        <f t="shared" si="15"/>
        <v>23.579485714285713</v>
      </c>
      <c r="F40" s="17">
        <v>17.05</v>
      </c>
      <c r="G40" s="64">
        <f t="shared" si="13"/>
        <v>884.0562285714286</v>
      </c>
      <c r="H40" s="18">
        <f t="shared" si="16"/>
        <v>924.6857142857143</v>
      </c>
      <c r="I40" s="17">
        <v>35</v>
      </c>
      <c r="J40" s="17">
        <f t="shared" si="17"/>
        <v>24.471985714285715</v>
      </c>
      <c r="K40" s="17">
        <v>23.07</v>
      </c>
      <c r="L40" s="64">
        <f t="shared" si="14"/>
        <v>912.1437285714286</v>
      </c>
    </row>
    <row r="41" spans="1:12" s="3" customFormat="1" ht="22.5" customHeight="1">
      <c r="A41" s="13">
        <v>32</v>
      </c>
      <c r="B41" s="14">
        <v>2</v>
      </c>
      <c r="C41" s="15">
        <v>1305</v>
      </c>
      <c r="D41" s="16">
        <f t="shared" si="12"/>
        <v>954.5142857142857</v>
      </c>
      <c r="E41" s="17">
        <f t="shared" si="15"/>
        <v>24.340114285714286</v>
      </c>
      <c r="F41" s="17">
        <v>21.58</v>
      </c>
      <c r="G41" s="64">
        <f t="shared" si="13"/>
        <v>908.5941714285714</v>
      </c>
      <c r="H41" s="18">
        <f t="shared" si="16"/>
        <v>954.5142857142857</v>
      </c>
      <c r="I41" s="17">
        <v>35</v>
      </c>
      <c r="J41" s="17">
        <f t="shared" si="17"/>
        <v>25.232614285714284</v>
      </c>
      <c r="K41" s="17">
        <v>31.66</v>
      </c>
      <c r="L41" s="64">
        <f t="shared" si="14"/>
        <v>932.6216714285715</v>
      </c>
    </row>
    <row r="42" spans="1:12" s="3" customFormat="1" ht="22.5" customHeight="1">
      <c r="A42" s="13">
        <v>33</v>
      </c>
      <c r="B42" s="14">
        <v>1</v>
      </c>
      <c r="C42" s="15">
        <v>1338</v>
      </c>
      <c r="D42" s="16">
        <f t="shared" si="12"/>
        <v>1009.2342857142859</v>
      </c>
      <c r="E42" s="17">
        <f t="shared" si="15"/>
        <v>25.73547428571429</v>
      </c>
      <c r="F42" s="17">
        <v>37.34</v>
      </c>
      <c r="G42" s="64">
        <f t="shared" si="13"/>
        <v>946.1588114285715</v>
      </c>
      <c r="H42" s="18">
        <f t="shared" si="16"/>
        <v>1009.2342857142859</v>
      </c>
      <c r="I42" s="17">
        <v>35</v>
      </c>
      <c r="J42" s="17">
        <f t="shared" si="17"/>
        <v>26.627974285714284</v>
      </c>
      <c r="K42" s="17">
        <v>47.42</v>
      </c>
      <c r="L42" s="64">
        <f t="shared" si="14"/>
        <v>970.1863114285716</v>
      </c>
    </row>
    <row r="43" spans="1:12" s="3" customFormat="1" ht="22.5" customHeight="1">
      <c r="A43" s="13">
        <v>34</v>
      </c>
      <c r="B43" s="14">
        <v>1</v>
      </c>
      <c r="C43" s="15">
        <v>1338</v>
      </c>
      <c r="D43" s="16">
        <f t="shared" si="12"/>
        <v>1039.817142857143</v>
      </c>
      <c r="E43" s="17">
        <f t="shared" si="15"/>
        <v>26.515337142857142</v>
      </c>
      <c r="F43" s="17">
        <v>46.15</v>
      </c>
      <c r="G43" s="64">
        <f t="shared" si="13"/>
        <v>967.1518057142858</v>
      </c>
      <c r="H43" s="18">
        <f t="shared" si="16"/>
        <v>1039.817142857143</v>
      </c>
      <c r="I43" s="17">
        <v>35</v>
      </c>
      <c r="J43" s="17">
        <f t="shared" si="17"/>
        <v>27.407837142857144</v>
      </c>
      <c r="K43" s="17">
        <v>56.22</v>
      </c>
      <c r="L43" s="64">
        <f t="shared" si="14"/>
        <v>991.1893057142859</v>
      </c>
    </row>
    <row r="44" spans="1:12" s="3" customFormat="1" ht="22.5" customHeight="1" thickBot="1">
      <c r="A44" s="19">
        <v>35</v>
      </c>
      <c r="B44" s="20">
        <v>1</v>
      </c>
      <c r="C44" s="21">
        <v>1338</v>
      </c>
      <c r="D44" s="22">
        <f t="shared" si="12"/>
        <v>1070.4</v>
      </c>
      <c r="E44" s="23">
        <f t="shared" si="15"/>
        <v>27.2952</v>
      </c>
      <c r="F44" s="23">
        <v>54.95</v>
      </c>
      <c r="G44" s="65">
        <f t="shared" si="13"/>
        <v>988.1548</v>
      </c>
      <c r="H44" s="24">
        <f t="shared" si="16"/>
        <v>1070.4</v>
      </c>
      <c r="I44" s="23">
        <v>35</v>
      </c>
      <c r="J44" s="23">
        <f t="shared" si="17"/>
        <v>28.1877</v>
      </c>
      <c r="K44" s="23">
        <v>65.03</v>
      </c>
      <c r="L44" s="65">
        <f t="shared" si="14"/>
        <v>1012.1823000000002</v>
      </c>
    </row>
    <row r="45" spans="1:12" s="3" customFormat="1" ht="33" customHeight="1" thickBot="1">
      <c r="A45" s="127" t="s">
        <v>10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</row>
    <row r="46" spans="1:12" ht="22.5" customHeight="1">
      <c r="A46" s="7">
        <v>25</v>
      </c>
      <c r="B46" s="8">
        <v>5</v>
      </c>
      <c r="C46" s="9">
        <v>1206</v>
      </c>
      <c r="D46" s="12">
        <f>C46*0.8*(A46+2)/35</f>
        <v>744.2742857142857</v>
      </c>
      <c r="E46" s="11">
        <f>D46*2.55/100</f>
        <v>18.978994285714283</v>
      </c>
      <c r="F46" s="11">
        <v>0</v>
      </c>
      <c r="G46" s="63">
        <f t="shared" si="13"/>
        <v>725.2952914285714</v>
      </c>
      <c r="H46" s="12">
        <f>C46*0.8*(A46+2)/35</f>
        <v>744.2742857142857</v>
      </c>
      <c r="I46" s="11">
        <v>35</v>
      </c>
      <c r="J46" s="11">
        <f>(H46+I46)*2.55/100</f>
        <v>19.871494285714284</v>
      </c>
      <c r="K46" s="11">
        <v>0</v>
      </c>
      <c r="L46" s="63">
        <f aca="true" t="shared" si="18" ref="L46:L56">H46+I46-J46-K46</f>
        <v>759.4027914285714</v>
      </c>
    </row>
    <row r="47" spans="1:12" s="5" customFormat="1" ht="22.5" customHeight="1">
      <c r="A47" s="13">
        <v>26</v>
      </c>
      <c r="B47" s="14">
        <v>5</v>
      </c>
      <c r="C47" s="15">
        <v>1206</v>
      </c>
      <c r="D47" s="18">
        <f aca="true" t="shared" si="19" ref="D47:D54">C47*0.8*(A47+2)/35</f>
        <v>771.84</v>
      </c>
      <c r="E47" s="17">
        <f aca="true" t="shared" si="20" ref="E47:E56">D47*2.55/100</f>
        <v>19.68192</v>
      </c>
      <c r="F47" s="17">
        <v>0</v>
      </c>
      <c r="G47" s="64">
        <f t="shared" si="13"/>
        <v>752.15808</v>
      </c>
      <c r="H47" s="18">
        <f aca="true" t="shared" si="21" ref="H47:H54">C47*0.8*(A47+2)/35</f>
        <v>771.84</v>
      </c>
      <c r="I47" s="17">
        <v>35</v>
      </c>
      <c r="J47" s="17">
        <f aca="true" t="shared" si="22" ref="J47:J56">(H47+I47)*2.55/100</f>
        <v>20.57442</v>
      </c>
      <c r="K47" s="17">
        <v>0.08</v>
      </c>
      <c r="L47" s="64">
        <f t="shared" si="18"/>
        <v>786.18558</v>
      </c>
    </row>
    <row r="48" spans="1:12" s="5" customFormat="1" ht="22.5" customHeight="1">
      <c r="A48" s="13">
        <v>27</v>
      </c>
      <c r="B48" s="14">
        <v>4</v>
      </c>
      <c r="C48" s="15">
        <v>1239</v>
      </c>
      <c r="D48" s="18">
        <f t="shared" si="19"/>
        <v>821.2800000000001</v>
      </c>
      <c r="E48" s="17">
        <f t="shared" si="20"/>
        <v>20.94264</v>
      </c>
      <c r="F48" s="17">
        <v>2.16</v>
      </c>
      <c r="G48" s="64">
        <f t="shared" si="13"/>
        <v>798.1773600000001</v>
      </c>
      <c r="H48" s="18">
        <f t="shared" si="21"/>
        <v>821.2800000000001</v>
      </c>
      <c r="I48" s="17">
        <v>35</v>
      </c>
      <c r="J48" s="17">
        <f t="shared" si="22"/>
        <v>21.835140000000003</v>
      </c>
      <c r="K48" s="17">
        <v>7.2</v>
      </c>
      <c r="L48" s="64">
        <f t="shared" si="18"/>
        <v>827.24486</v>
      </c>
    </row>
    <row r="49" spans="1:12" s="5" customFormat="1" ht="22.5" customHeight="1">
      <c r="A49" s="13">
        <v>28</v>
      </c>
      <c r="B49" s="14">
        <v>4</v>
      </c>
      <c r="C49" s="15">
        <v>1239</v>
      </c>
      <c r="D49" s="18">
        <f t="shared" si="19"/>
        <v>849.6</v>
      </c>
      <c r="E49" s="17">
        <f t="shared" si="20"/>
        <v>21.6648</v>
      </c>
      <c r="F49" s="17">
        <v>6.24</v>
      </c>
      <c r="G49" s="64">
        <f t="shared" si="13"/>
        <v>821.6952</v>
      </c>
      <c r="H49" s="18">
        <f t="shared" si="21"/>
        <v>849.6</v>
      </c>
      <c r="I49" s="17">
        <v>35</v>
      </c>
      <c r="J49" s="17">
        <f t="shared" si="22"/>
        <v>22.5573</v>
      </c>
      <c r="K49" s="17">
        <v>11.28</v>
      </c>
      <c r="L49" s="64">
        <f t="shared" si="18"/>
        <v>850.7627</v>
      </c>
    </row>
    <row r="50" spans="1:12" s="5" customFormat="1" ht="22.5" customHeight="1">
      <c r="A50" s="13">
        <v>29</v>
      </c>
      <c r="B50" s="14">
        <v>3</v>
      </c>
      <c r="C50" s="15">
        <v>1272</v>
      </c>
      <c r="D50" s="18">
        <f t="shared" si="19"/>
        <v>901.3028571428572</v>
      </c>
      <c r="E50" s="17">
        <f t="shared" si="20"/>
        <v>22.983222857142856</v>
      </c>
      <c r="F50" s="17">
        <v>13.68</v>
      </c>
      <c r="G50" s="64">
        <f t="shared" si="13"/>
        <v>864.6396342857144</v>
      </c>
      <c r="H50" s="18">
        <f t="shared" si="21"/>
        <v>901.3028571428572</v>
      </c>
      <c r="I50" s="17">
        <v>35</v>
      </c>
      <c r="J50" s="17">
        <f t="shared" si="22"/>
        <v>23.875722857142854</v>
      </c>
      <c r="K50" s="17">
        <v>18.73</v>
      </c>
      <c r="L50" s="64">
        <f t="shared" si="18"/>
        <v>893.6971342857144</v>
      </c>
    </row>
    <row r="51" spans="1:12" s="5" customFormat="1" ht="22.5" customHeight="1">
      <c r="A51" s="13">
        <v>30</v>
      </c>
      <c r="B51" s="14">
        <v>3</v>
      </c>
      <c r="C51" s="15">
        <v>1272</v>
      </c>
      <c r="D51" s="18">
        <f t="shared" si="19"/>
        <v>930.3771428571429</v>
      </c>
      <c r="E51" s="17">
        <f t="shared" si="20"/>
        <v>23.72461714285714</v>
      </c>
      <c r="F51" s="17">
        <v>17.87</v>
      </c>
      <c r="G51" s="64">
        <f t="shared" si="13"/>
        <v>888.7825257142857</v>
      </c>
      <c r="H51" s="18">
        <f t="shared" si="21"/>
        <v>930.3771428571429</v>
      </c>
      <c r="I51" s="17">
        <v>35</v>
      </c>
      <c r="J51" s="17">
        <f t="shared" si="22"/>
        <v>24.61711714285714</v>
      </c>
      <c r="K51" s="17">
        <v>24.71</v>
      </c>
      <c r="L51" s="64">
        <f t="shared" si="18"/>
        <v>916.0500257142857</v>
      </c>
    </row>
    <row r="52" spans="1:12" s="5" customFormat="1" ht="22.5" customHeight="1">
      <c r="A52" s="13">
        <v>31</v>
      </c>
      <c r="B52" s="14">
        <v>2</v>
      </c>
      <c r="C52" s="15">
        <v>1305</v>
      </c>
      <c r="D52" s="18">
        <f t="shared" si="19"/>
        <v>984.3428571428572</v>
      </c>
      <c r="E52" s="17">
        <f t="shared" si="20"/>
        <v>25.100742857142855</v>
      </c>
      <c r="F52" s="17">
        <v>30.17</v>
      </c>
      <c r="G52" s="64">
        <f t="shared" si="13"/>
        <v>929.0721142857143</v>
      </c>
      <c r="H52" s="18">
        <f t="shared" si="21"/>
        <v>984.3428571428572</v>
      </c>
      <c r="I52" s="17">
        <v>35</v>
      </c>
      <c r="J52" s="17">
        <f t="shared" si="22"/>
        <v>25.993242857142853</v>
      </c>
      <c r="K52" s="17">
        <v>40.25</v>
      </c>
      <c r="L52" s="64">
        <f t="shared" si="18"/>
        <v>953.0996142857143</v>
      </c>
    </row>
    <row r="53" spans="1:12" s="5" customFormat="1" ht="22.5" customHeight="1">
      <c r="A53" s="13">
        <v>32</v>
      </c>
      <c r="B53" s="14">
        <v>2</v>
      </c>
      <c r="C53" s="15">
        <v>1305</v>
      </c>
      <c r="D53" s="18">
        <f t="shared" si="19"/>
        <v>1014.1714285714286</v>
      </c>
      <c r="E53" s="17">
        <f t="shared" si="20"/>
        <v>25.861371428571427</v>
      </c>
      <c r="F53" s="17">
        <v>38.76</v>
      </c>
      <c r="G53" s="64">
        <f t="shared" si="13"/>
        <v>949.5500571428572</v>
      </c>
      <c r="H53" s="18">
        <f t="shared" si="21"/>
        <v>1014.1714285714286</v>
      </c>
      <c r="I53" s="17">
        <v>35</v>
      </c>
      <c r="J53" s="17">
        <f t="shared" si="22"/>
        <v>26.75387142857143</v>
      </c>
      <c r="K53" s="17">
        <v>48.84</v>
      </c>
      <c r="L53" s="64">
        <f t="shared" si="18"/>
        <v>973.5775571428571</v>
      </c>
    </row>
    <row r="54" spans="1:12" s="5" customFormat="1" ht="22.5" customHeight="1">
      <c r="A54" s="13">
        <v>33</v>
      </c>
      <c r="B54" s="14">
        <v>1</v>
      </c>
      <c r="C54" s="15">
        <v>1338</v>
      </c>
      <c r="D54" s="18">
        <f t="shared" si="19"/>
        <v>1070.4</v>
      </c>
      <c r="E54" s="17">
        <f t="shared" si="20"/>
        <v>27.2952</v>
      </c>
      <c r="F54" s="17">
        <v>54.95</v>
      </c>
      <c r="G54" s="64">
        <f t="shared" si="13"/>
        <v>988.1548</v>
      </c>
      <c r="H54" s="18">
        <f t="shared" si="21"/>
        <v>1070.4</v>
      </c>
      <c r="I54" s="17">
        <v>35</v>
      </c>
      <c r="J54" s="17">
        <f t="shared" si="22"/>
        <v>28.1877</v>
      </c>
      <c r="K54" s="17">
        <v>65.03</v>
      </c>
      <c r="L54" s="64">
        <f t="shared" si="18"/>
        <v>1012.1823000000002</v>
      </c>
    </row>
    <row r="55" spans="1:12" s="6" customFormat="1" ht="22.5" customHeight="1">
      <c r="A55" s="13">
        <v>34</v>
      </c>
      <c r="B55" s="14">
        <v>1</v>
      </c>
      <c r="C55" s="15">
        <v>1338</v>
      </c>
      <c r="D55" s="18">
        <f>C55*0.8*51/50</f>
        <v>1091.808</v>
      </c>
      <c r="E55" s="17">
        <f t="shared" si="20"/>
        <v>27.841103999999994</v>
      </c>
      <c r="F55" s="17">
        <v>61.12</v>
      </c>
      <c r="G55" s="64">
        <f t="shared" si="13"/>
        <v>1002.8468959999999</v>
      </c>
      <c r="H55" s="18">
        <f>C55*0.8*51/50</f>
        <v>1091.808</v>
      </c>
      <c r="I55" s="17">
        <v>35</v>
      </c>
      <c r="J55" s="17">
        <f t="shared" si="22"/>
        <v>28.733603999999996</v>
      </c>
      <c r="K55" s="17">
        <v>71.2</v>
      </c>
      <c r="L55" s="64">
        <f t="shared" si="18"/>
        <v>1026.874396</v>
      </c>
    </row>
    <row r="56" spans="1:12" ht="22.5" customHeight="1" thickBot="1">
      <c r="A56" s="19">
        <v>35</v>
      </c>
      <c r="B56" s="20">
        <v>1</v>
      </c>
      <c r="C56" s="21">
        <v>1338</v>
      </c>
      <c r="D56" s="24">
        <f>C56*0.8*52/50</f>
        <v>1113.2160000000001</v>
      </c>
      <c r="E56" s="23">
        <f t="shared" si="20"/>
        <v>28.387008</v>
      </c>
      <c r="F56" s="23">
        <v>67.28</v>
      </c>
      <c r="G56" s="65">
        <f t="shared" si="13"/>
        <v>1017.5489920000002</v>
      </c>
      <c r="H56" s="24">
        <f>C56*0.8*52/50</f>
        <v>1113.2160000000001</v>
      </c>
      <c r="I56" s="23">
        <v>35</v>
      </c>
      <c r="J56" s="23">
        <f t="shared" si="22"/>
        <v>29.279508</v>
      </c>
      <c r="K56" s="23">
        <v>77.36</v>
      </c>
      <c r="L56" s="65">
        <f t="shared" si="18"/>
        <v>1041.5764920000001</v>
      </c>
    </row>
    <row r="57" spans="1:12" ht="22.5" customHeight="1">
      <c r="A57" s="32"/>
      <c r="B57" s="33"/>
      <c r="C57" s="34"/>
      <c r="D57" s="34"/>
      <c r="E57" s="34"/>
      <c r="F57" s="34"/>
      <c r="G57" s="80"/>
      <c r="H57" s="36"/>
      <c r="I57" s="36"/>
      <c r="J57" s="36"/>
      <c r="K57" s="36"/>
      <c r="L57" s="80"/>
    </row>
    <row r="59" spans="9:11" ht="18.75">
      <c r="I59" s="126">
        <v>38650</v>
      </c>
      <c r="J59" s="126"/>
      <c r="K59" s="126"/>
    </row>
    <row r="60" ht="18.75">
      <c r="J60" s="77" t="s">
        <v>26</v>
      </c>
    </row>
    <row r="61" ht="18.75">
      <c r="J61" s="77" t="s">
        <v>27</v>
      </c>
    </row>
    <row r="62" ht="18.75">
      <c r="J62" s="77" t="s">
        <v>28</v>
      </c>
    </row>
  </sheetData>
  <mergeCells count="13">
    <mergeCell ref="I59:K59"/>
    <mergeCell ref="A45:L45"/>
    <mergeCell ref="A2:A3"/>
    <mergeCell ref="B2:B3"/>
    <mergeCell ref="H2:L2"/>
    <mergeCell ref="A32:A33"/>
    <mergeCell ref="B32:B33"/>
    <mergeCell ref="D32:G32"/>
    <mergeCell ref="H32:L32"/>
    <mergeCell ref="A1:L1"/>
    <mergeCell ref="D2:G2"/>
    <mergeCell ref="A15:L15"/>
    <mergeCell ref="A31:L31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scale="93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0" sqref="E20"/>
    </sheetView>
  </sheetViews>
  <sheetFormatPr defaultColWidth="9.00390625" defaultRowHeight="12.75"/>
  <cols>
    <col min="1" max="1" width="9.125" style="66" customWidth="1"/>
    <col min="2" max="2" width="6.375" style="1" customWidth="1"/>
    <col min="3" max="3" width="10.75390625" style="99" bestFit="1" customWidth="1"/>
    <col min="4" max="4" width="8.625" style="99" bestFit="1" customWidth="1"/>
    <col min="5" max="5" width="11.375" style="100" bestFit="1" customWidth="1"/>
    <col min="6" max="16384" width="9.125" style="66" customWidth="1"/>
  </cols>
  <sheetData>
    <row r="1" spans="1:6" ht="69.75" customHeight="1" thickBot="1">
      <c r="A1" s="136" t="s">
        <v>61</v>
      </c>
      <c r="B1" s="136"/>
      <c r="C1" s="136"/>
      <c r="D1" s="136"/>
      <c r="E1" s="136"/>
      <c r="F1" s="136"/>
    </row>
    <row r="2" spans="2:5" ht="19.5" thickBot="1">
      <c r="B2" s="134" t="s">
        <v>62</v>
      </c>
      <c r="C2" s="135"/>
      <c r="D2" s="85" t="s">
        <v>63</v>
      </c>
      <c r="E2" s="86" t="s">
        <v>64</v>
      </c>
    </row>
    <row r="3" spans="2:5" ht="15">
      <c r="B3" s="87" t="s">
        <v>65</v>
      </c>
      <c r="C3" s="88"/>
      <c r="D3" s="89">
        <v>308</v>
      </c>
      <c r="E3" s="90">
        <v>15</v>
      </c>
    </row>
    <row r="4" spans="2:5" ht="15">
      <c r="B4" s="91" t="s">
        <v>65</v>
      </c>
      <c r="C4" s="92">
        <v>308.01</v>
      </c>
      <c r="D4" s="93">
        <v>456</v>
      </c>
      <c r="E4" s="94">
        <v>17</v>
      </c>
    </row>
    <row r="5" spans="2:5" ht="15">
      <c r="B5" s="91" t="s">
        <v>65</v>
      </c>
      <c r="C5" s="92">
        <v>456.01</v>
      </c>
      <c r="D5" s="93">
        <v>761</v>
      </c>
      <c r="E5" s="94">
        <v>27</v>
      </c>
    </row>
    <row r="6" spans="2:5" ht="15">
      <c r="B6" s="91" t="s">
        <v>65</v>
      </c>
      <c r="C6" s="92">
        <v>761.01</v>
      </c>
      <c r="D6" s="93">
        <v>1100</v>
      </c>
      <c r="E6" s="94">
        <v>45</v>
      </c>
    </row>
    <row r="7" spans="2:5" ht="15">
      <c r="B7" s="91" t="s">
        <v>65</v>
      </c>
      <c r="C7" s="92">
        <v>1100.01</v>
      </c>
      <c r="D7" s="93">
        <v>1300</v>
      </c>
      <c r="E7" s="94">
        <v>46</v>
      </c>
    </row>
    <row r="8" spans="2:5" ht="15">
      <c r="B8" s="91" t="s">
        <v>65</v>
      </c>
      <c r="C8" s="92">
        <v>1300.01</v>
      </c>
      <c r="D8" s="93">
        <v>1500</v>
      </c>
      <c r="E8" s="94">
        <v>47</v>
      </c>
    </row>
    <row r="9" spans="2:5" ht="15">
      <c r="B9" s="91" t="s">
        <v>65</v>
      </c>
      <c r="C9" s="92">
        <v>1500.01</v>
      </c>
      <c r="D9" s="93">
        <v>1800</v>
      </c>
      <c r="E9" s="94">
        <v>48</v>
      </c>
    </row>
    <row r="10" spans="2:5" ht="15">
      <c r="B10" s="91" t="s">
        <v>65</v>
      </c>
      <c r="C10" s="92">
        <v>1800.01</v>
      </c>
      <c r="D10" s="93">
        <v>2100</v>
      </c>
      <c r="E10" s="94">
        <v>49</v>
      </c>
    </row>
    <row r="11" spans="2:5" ht="15">
      <c r="B11" s="91" t="s">
        <v>65</v>
      </c>
      <c r="C11" s="92">
        <v>2100.01</v>
      </c>
      <c r="D11" s="93">
        <v>2400</v>
      </c>
      <c r="E11" s="94">
        <v>50</v>
      </c>
    </row>
    <row r="12" spans="2:5" ht="15">
      <c r="B12" s="91" t="s">
        <v>65</v>
      </c>
      <c r="C12" s="92">
        <v>2400.01</v>
      </c>
      <c r="D12" s="93">
        <v>3000</v>
      </c>
      <c r="E12" s="94">
        <v>51</v>
      </c>
    </row>
    <row r="13" spans="2:5" ht="15">
      <c r="B13" s="91" t="s">
        <v>65</v>
      </c>
      <c r="C13" s="92">
        <v>3000.01</v>
      </c>
      <c r="D13" s="93">
        <v>3500</v>
      </c>
      <c r="E13" s="94">
        <v>53</v>
      </c>
    </row>
    <row r="14" spans="2:5" ht="15.75" thickBot="1">
      <c r="B14" s="95" t="s">
        <v>65</v>
      </c>
      <c r="C14" s="96">
        <v>3500.01</v>
      </c>
      <c r="D14" s="97" t="s">
        <v>66</v>
      </c>
      <c r="E14" s="98">
        <v>55</v>
      </c>
    </row>
  </sheetData>
  <mergeCells count="2">
    <mergeCell ref="B2:C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view="pageBreakPreview" zoomScale="60" workbookViewId="0" topLeftCell="A1">
      <selection activeCell="D18" sqref="D18"/>
    </sheetView>
  </sheetViews>
  <sheetFormatPr defaultColWidth="9.00390625" defaultRowHeight="12.75"/>
  <cols>
    <col min="1" max="1" width="11.25390625" style="1" bestFit="1" customWidth="1"/>
    <col min="2" max="2" width="14.375" style="1" bestFit="1" customWidth="1"/>
    <col min="3" max="3" width="17.25390625" style="1" bestFit="1" customWidth="1"/>
    <col min="4" max="4" width="14.375" style="4" bestFit="1" customWidth="1"/>
    <col min="5" max="5" width="10.125" style="4" customWidth="1"/>
    <col min="6" max="6" width="15.25390625" style="4" customWidth="1"/>
    <col min="7" max="7" width="10.625" style="45" hidden="1" customWidth="1"/>
    <col min="8" max="11" width="9.125" style="1" hidden="1" customWidth="1"/>
    <col min="12" max="16384" width="9.125" style="1" customWidth="1"/>
  </cols>
  <sheetData>
    <row r="1" spans="1:6" ht="60.75" customHeight="1" thickBot="1">
      <c r="A1" s="118" t="s">
        <v>35</v>
      </c>
      <c r="B1" s="119"/>
      <c r="C1" s="119"/>
      <c r="D1" s="119"/>
      <c r="E1" s="119"/>
      <c r="F1" s="119"/>
    </row>
    <row r="2" spans="1:6" ht="36.75" customHeight="1" thickBot="1">
      <c r="A2" s="137" t="s">
        <v>6</v>
      </c>
      <c r="B2" s="138" t="s">
        <v>5</v>
      </c>
      <c r="C2" s="25" t="s">
        <v>0</v>
      </c>
      <c r="D2" s="120" t="s">
        <v>32</v>
      </c>
      <c r="E2" s="121"/>
      <c r="F2" s="122"/>
    </row>
    <row r="3" spans="1:7" s="2" customFormat="1" ht="39.75" customHeight="1" thickBot="1">
      <c r="A3" s="106"/>
      <c r="B3" s="139"/>
      <c r="C3" s="42" t="s">
        <v>1</v>
      </c>
      <c r="D3" s="43" t="s">
        <v>33</v>
      </c>
      <c r="E3" s="44" t="s">
        <v>4</v>
      </c>
      <c r="F3" s="62" t="s">
        <v>34</v>
      </c>
      <c r="G3" s="46"/>
    </row>
    <row r="4" spans="1:11" s="3" customFormat="1" ht="21" customHeight="1">
      <c r="A4" s="7">
        <v>25</v>
      </c>
      <c r="B4" s="8">
        <v>5</v>
      </c>
      <c r="C4" s="9">
        <v>1300</v>
      </c>
      <c r="D4" s="10">
        <f>C4*0.2*A4/35</f>
        <v>185.71428571428572</v>
      </c>
      <c r="E4" s="11">
        <f>D4*K4/100</f>
        <v>18.571428571428573</v>
      </c>
      <c r="F4" s="59">
        <f>D4-E4</f>
        <v>167.14285714285714</v>
      </c>
      <c r="G4" s="47">
        <f>D4*14</f>
        <v>2600</v>
      </c>
      <c r="H4" s="3">
        <f>IF(G4&lt;=2500,5,0)</f>
        <v>0</v>
      </c>
      <c r="I4" s="3">
        <f>IF(AND(G4&gt;2500,G4&lt;=4500),10,0)</f>
        <v>10</v>
      </c>
      <c r="J4" s="3">
        <f>IF(G4&gt;4500,15,0)</f>
        <v>0</v>
      </c>
      <c r="K4" s="3">
        <f>H4+I4+J4</f>
        <v>10</v>
      </c>
    </row>
    <row r="5" spans="1:11" s="3" customFormat="1" ht="21" customHeight="1">
      <c r="A5" s="13">
        <v>26</v>
      </c>
      <c r="B5" s="14">
        <v>5</v>
      </c>
      <c r="C5" s="15">
        <v>1300</v>
      </c>
      <c r="D5" s="16">
        <f aca="true" t="shared" si="0" ref="D5:D14">C5*0.2*A5/35</f>
        <v>193.14285714285714</v>
      </c>
      <c r="E5" s="17">
        <f aca="true" t="shared" si="1" ref="E5:E14">D5*K5/100</f>
        <v>19.314285714285713</v>
      </c>
      <c r="F5" s="60">
        <f aca="true" t="shared" si="2" ref="F5:F14">D5-E5</f>
        <v>173.82857142857142</v>
      </c>
      <c r="G5" s="47">
        <f>D5*14</f>
        <v>2704</v>
      </c>
      <c r="H5" s="3">
        <f aca="true" t="shared" si="3" ref="H5:H14">IF(G5&lt;=2500,5,0)</f>
        <v>0</v>
      </c>
      <c r="I5" s="3">
        <f aca="true" t="shared" si="4" ref="I5:I14">IF(AND(G5&gt;2500,G5&lt;=4500),10,0)</f>
        <v>10</v>
      </c>
      <c r="J5" s="3">
        <f aca="true" t="shared" si="5" ref="J5:J14">IF(G5&gt;4500,15,0)</f>
        <v>0</v>
      </c>
      <c r="K5" s="3">
        <f aca="true" t="shared" si="6" ref="K5:K14">H5+I5+J5</f>
        <v>10</v>
      </c>
    </row>
    <row r="6" spans="1:11" s="3" customFormat="1" ht="21" customHeight="1">
      <c r="A6" s="13">
        <v>27</v>
      </c>
      <c r="B6" s="14">
        <v>4</v>
      </c>
      <c r="C6" s="15">
        <v>1336</v>
      </c>
      <c r="D6" s="16">
        <f t="shared" si="0"/>
        <v>206.12571428571428</v>
      </c>
      <c r="E6" s="17">
        <f t="shared" si="1"/>
        <v>20.612571428571428</v>
      </c>
      <c r="F6" s="60">
        <f t="shared" si="2"/>
        <v>185.51314285714284</v>
      </c>
      <c r="G6" s="47">
        <f aca="true" t="shared" si="7" ref="G6:G14">D6*14</f>
        <v>2885.7599999999998</v>
      </c>
      <c r="H6" s="3">
        <f t="shared" si="3"/>
        <v>0</v>
      </c>
      <c r="I6" s="3">
        <f t="shared" si="4"/>
        <v>10</v>
      </c>
      <c r="J6" s="3">
        <f t="shared" si="5"/>
        <v>0</v>
      </c>
      <c r="K6" s="3">
        <f t="shared" si="6"/>
        <v>10</v>
      </c>
    </row>
    <row r="7" spans="1:11" s="3" customFormat="1" ht="21" customHeight="1">
      <c r="A7" s="13">
        <v>28</v>
      </c>
      <c r="B7" s="14">
        <v>4</v>
      </c>
      <c r="C7" s="15">
        <v>1336</v>
      </c>
      <c r="D7" s="16">
        <f t="shared" si="0"/>
        <v>213.76</v>
      </c>
      <c r="E7" s="17">
        <f t="shared" si="1"/>
        <v>21.375999999999998</v>
      </c>
      <c r="F7" s="60">
        <f t="shared" si="2"/>
        <v>192.384</v>
      </c>
      <c r="G7" s="47">
        <f t="shared" si="7"/>
        <v>2992.64</v>
      </c>
      <c r="H7" s="3">
        <f t="shared" si="3"/>
        <v>0</v>
      </c>
      <c r="I7" s="3">
        <f t="shared" si="4"/>
        <v>10</v>
      </c>
      <c r="J7" s="3">
        <f t="shared" si="5"/>
        <v>0</v>
      </c>
      <c r="K7" s="3">
        <f t="shared" si="6"/>
        <v>10</v>
      </c>
    </row>
    <row r="8" spans="1:11" s="3" customFormat="1" ht="21" customHeight="1">
      <c r="A8" s="13">
        <v>29</v>
      </c>
      <c r="B8" s="14">
        <v>3</v>
      </c>
      <c r="C8" s="15">
        <v>1371</v>
      </c>
      <c r="D8" s="16">
        <f t="shared" si="0"/>
        <v>227.19428571428568</v>
      </c>
      <c r="E8" s="17">
        <f t="shared" si="1"/>
        <v>22.71942857142857</v>
      </c>
      <c r="F8" s="60">
        <f t="shared" si="2"/>
        <v>204.4748571428571</v>
      </c>
      <c r="G8" s="47">
        <f t="shared" si="7"/>
        <v>3180.7199999999993</v>
      </c>
      <c r="H8" s="3">
        <f t="shared" si="3"/>
        <v>0</v>
      </c>
      <c r="I8" s="3">
        <f t="shared" si="4"/>
        <v>10</v>
      </c>
      <c r="J8" s="3">
        <f t="shared" si="5"/>
        <v>0</v>
      </c>
      <c r="K8" s="3">
        <f t="shared" si="6"/>
        <v>10</v>
      </c>
    </row>
    <row r="9" spans="1:11" s="3" customFormat="1" ht="21" customHeight="1">
      <c r="A9" s="13">
        <v>30</v>
      </c>
      <c r="B9" s="14">
        <v>3</v>
      </c>
      <c r="C9" s="15">
        <v>1371</v>
      </c>
      <c r="D9" s="16">
        <f t="shared" si="0"/>
        <v>235.02857142857144</v>
      </c>
      <c r="E9" s="17">
        <f t="shared" si="1"/>
        <v>23.502857142857142</v>
      </c>
      <c r="F9" s="60">
        <f t="shared" si="2"/>
        <v>211.5257142857143</v>
      </c>
      <c r="G9" s="47">
        <f t="shared" si="7"/>
        <v>3290.4</v>
      </c>
      <c r="H9" s="3">
        <f t="shared" si="3"/>
        <v>0</v>
      </c>
      <c r="I9" s="3">
        <f t="shared" si="4"/>
        <v>10</v>
      </c>
      <c r="J9" s="3">
        <f t="shared" si="5"/>
        <v>0</v>
      </c>
      <c r="K9" s="3">
        <f t="shared" si="6"/>
        <v>10</v>
      </c>
    </row>
    <row r="10" spans="1:11" s="3" customFormat="1" ht="21" customHeight="1">
      <c r="A10" s="13">
        <v>31</v>
      </c>
      <c r="B10" s="14">
        <v>2</v>
      </c>
      <c r="C10" s="15">
        <v>1407</v>
      </c>
      <c r="D10" s="16">
        <f t="shared" si="0"/>
        <v>249.24000000000004</v>
      </c>
      <c r="E10" s="17">
        <f t="shared" si="1"/>
        <v>24.924000000000007</v>
      </c>
      <c r="F10" s="60">
        <f t="shared" si="2"/>
        <v>224.31600000000003</v>
      </c>
      <c r="G10" s="47">
        <f t="shared" si="7"/>
        <v>3489.3600000000006</v>
      </c>
      <c r="H10" s="3">
        <f t="shared" si="3"/>
        <v>0</v>
      </c>
      <c r="I10" s="3">
        <f t="shared" si="4"/>
        <v>10</v>
      </c>
      <c r="J10" s="3">
        <f t="shared" si="5"/>
        <v>0</v>
      </c>
      <c r="K10" s="3">
        <f t="shared" si="6"/>
        <v>10</v>
      </c>
    </row>
    <row r="11" spans="1:11" s="3" customFormat="1" ht="21" customHeight="1">
      <c r="A11" s="13">
        <v>32</v>
      </c>
      <c r="B11" s="14">
        <v>2</v>
      </c>
      <c r="C11" s="15">
        <v>1407</v>
      </c>
      <c r="D11" s="16">
        <f t="shared" si="0"/>
        <v>257.28000000000003</v>
      </c>
      <c r="E11" s="17">
        <f t="shared" si="1"/>
        <v>25.728</v>
      </c>
      <c r="F11" s="60">
        <f t="shared" si="2"/>
        <v>231.55200000000002</v>
      </c>
      <c r="G11" s="47">
        <f t="shared" si="7"/>
        <v>3601.9200000000005</v>
      </c>
      <c r="H11" s="3">
        <f t="shared" si="3"/>
        <v>0</v>
      </c>
      <c r="I11" s="3">
        <f t="shared" si="4"/>
        <v>10</v>
      </c>
      <c r="J11" s="3">
        <f t="shared" si="5"/>
        <v>0</v>
      </c>
      <c r="K11" s="3">
        <f t="shared" si="6"/>
        <v>10</v>
      </c>
    </row>
    <row r="12" spans="1:11" s="3" customFormat="1" ht="21" customHeight="1">
      <c r="A12" s="13">
        <v>33</v>
      </c>
      <c r="B12" s="14">
        <v>1</v>
      </c>
      <c r="C12" s="15">
        <v>1443</v>
      </c>
      <c r="D12" s="16">
        <f t="shared" si="0"/>
        <v>272.10857142857145</v>
      </c>
      <c r="E12" s="17">
        <f t="shared" si="1"/>
        <v>27.210857142857144</v>
      </c>
      <c r="F12" s="60">
        <f t="shared" si="2"/>
        <v>244.8977142857143</v>
      </c>
      <c r="G12" s="47">
        <f t="shared" si="7"/>
        <v>3809.5200000000004</v>
      </c>
      <c r="H12" s="3">
        <f t="shared" si="3"/>
        <v>0</v>
      </c>
      <c r="I12" s="3">
        <f t="shared" si="4"/>
        <v>10</v>
      </c>
      <c r="J12" s="3">
        <f t="shared" si="5"/>
        <v>0</v>
      </c>
      <c r="K12" s="3">
        <f t="shared" si="6"/>
        <v>10</v>
      </c>
    </row>
    <row r="13" spans="1:11" s="3" customFormat="1" ht="21" customHeight="1">
      <c r="A13" s="13">
        <v>34</v>
      </c>
      <c r="B13" s="14">
        <v>1</v>
      </c>
      <c r="C13" s="15">
        <v>1443</v>
      </c>
      <c r="D13" s="16">
        <f t="shared" si="0"/>
        <v>280.35428571428577</v>
      </c>
      <c r="E13" s="17">
        <f t="shared" si="1"/>
        <v>28.035428571428575</v>
      </c>
      <c r="F13" s="60">
        <f t="shared" si="2"/>
        <v>252.31885714285718</v>
      </c>
      <c r="G13" s="47">
        <f t="shared" si="7"/>
        <v>3924.960000000001</v>
      </c>
      <c r="H13" s="3">
        <f t="shared" si="3"/>
        <v>0</v>
      </c>
      <c r="I13" s="3">
        <f t="shared" si="4"/>
        <v>10</v>
      </c>
      <c r="J13" s="3">
        <f t="shared" si="5"/>
        <v>0</v>
      </c>
      <c r="K13" s="3">
        <f t="shared" si="6"/>
        <v>10</v>
      </c>
    </row>
    <row r="14" spans="1:11" s="3" customFormat="1" ht="21" customHeight="1" thickBot="1">
      <c r="A14" s="19">
        <v>35</v>
      </c>
      <c r="B14" s="20">
        <v>1</v>
      </c>
      <c r="C14" s="21">
        <v>1443</v>
      </c>
      <c r="D14" s="22">
        <f t="shared" si="0"/>
        <v>288.6</v>
      </c>
      <c r="E14" s="23">
        <f t="shared" si="1"/>
        <v>28.86</v>
      </c>
      <c r="F14" s="61">
        <f t="shared" si="2"/>
        <v>259.74</v>
      </c>
      <c r="G14" s="47">
        <f t="shared" si="7"/>
        <v>4040.4000000000005</v>
      </c>
      <c r="H14" s="3">
        <f t="shared" si="3"/>
        <v>0</v>
      </c>
      <c r="I14" s="3">
        <f t="shared" si="4"/>
        <v>10</v>
      </c>
      <c r="J14" s="3">
        <f t="shared" si="5"/>
        <v>0</v>
      </c>
      <c r="K14" s="3">
        <f t="shared" si="6"/>
        <v>10</v>
      </c>
    </row>
    <row r="15" spans="1:11" ht="43.5" customHeight="1" thickBot="1">
      <c r="A15" s="118" t="s">
        <v>36</v>
      </c>
      <c r="B15" s="119"/>
      <c r="C15" s="119"/>
      <c r="D15" s="119"/>
      <c r="E15" s="119"/>
      <c r="F15" s="119"/>
      <c r="H15" s="3"/>
      <c r="I15" s="3"/>
      <c r="J15" s="3"/>
      <c r="K15" s="3"/>
    </row>
    <row r="16" spans="1:6" ht="36.75" customHeight="1" thickBot="1">
      <c r="A16" s="137" t="s">
        <v>6</v>
      </c>
      <c r="B16" s="138" t="s">
        <v>5</v>
      </c>
      <c r="C16" s="25" t="s">
        <v>0</v>
      </c>
      <c r="D16" s="120" t="s">
        <v>32</v>
      </c>
      <c r="E16" s="121"/>
      <c r="F16" s="122"/>
    </row>
    <row r="17" spans="1:7" s="2" customFormat="1" ht="39.75" customHeight="1" thickBot="1">
      <c r="A17" s="106"/>
      <c r="B17" s="139"/>
      <c r="C17" s="42" t="s">
        <v>1</v>
      </c>
      <c r="D17" s="43" t="s">
        <v>33</v>
      </c>
      <c r="E17" s="44" t="s">
        <v>4</v>
      </c>
      <c r="F17" s="62" t="s">
        <v>34</v>
      </c>
      <c r="G17" s="46"/>
    </row>
    <row r="18" spans="1:11" s="3" customFormat="1" ht="21" customHeight="1">
      <c r="A18" s="7">
        <v>25</v>
      </c>
      <c r="B18" s="8">
        <v>5</v>
      </c>
      <c r="C18" s="9">
        <v>1206</v>
      </c>
      <c r="D18" s="10">
        <f aca="true" t="shared" si="8" ref="D18:D28">C18*0.2*A18/35</f>
        <v>172.28571428571428</v>
      </c>
      <c r="E18" s="11">
        <f aca="true" t="shared" si="9" ref="E18:E28">D18*K18/100</f>
        <v>8.614285714285714</v>
      </c>
      <c r="F18" s="59">
        <f aca="true" t="shared" si="10" ref="F18:F28">D18-E18</f>
        <v>163.67142857142858</v>
      </c>
      <c r="G18" s="47">
        <f aca="true" t="shared" si="11" ref="G18:G28">D18*14</f>
        <v>2412</v>
      </c>
      <c r="H18" s="3">
        <f aca="true" t="shared" si="12" ref="H18:H28">IF(G18&lt;=2500,5,0)</f>
        <v>5</v>
      </c>
      <c r="I18" s="3">
        <f aca="true" t="shared" si="13" ref="I18:I28">IF(AND(G18&gt;2500,G18&lt;=4500),10,0)</f>
        <v>0</v>
      </c>
      <c r="J18" s="3">
        <f aca="true" t="shared" si="14" ref="J18:J28">IF(G18&gt;4500,15,0)</f>
        <v>0</v>
      </c>
      <c r="K18" s="3">
        <f aca="true" t="shared" si="15" ref="K18:K28">H18+I18+J18</f>
        <v>5</v>
      </c>
    </row>
    <row r="19" spans="1:11" s="3" customFormat="1" ht="21" customHeight="1">
      <c r="A19" s="13">
        <v>26</v>
      </c>
      <c r="B19" s="14">
        <v>5</v>
      </c>
      <c r="C19" s="15">
        <v>1206</v>
      </c>
      <c r="D19" s="16">
        <f t="shared" si="8"/>
        <v>179.17714285714288</v>
      </c>
      <c r="E19" s="17">
        <f t="shared" si="9"/>
        <v>17.917714285714286</v>
      </c>
      <c r="F19" s="60">
        <f t="shared" si="10"/>
        <v>161.2594285714286</v>
      </c>
      <c r="G19" s="47">
        <f t="shared" si="11"/>
        <v>2508.4800000000005</v>
      </c>
      <c r="H19" s="3">
        <f t="shared" si="12"/>
        <v>0</v>
      </c>
      <c r="I19" s="3">
        <f t="shared" si="13"/>
        <v>10</v>
      </c>
      <c r="J19" s="3">
        <f t="shared" si="14"/>
        <v>0</v>
      </c>
      <c r="K19" s="3">
        <f t="shared" si="15"/>
        <v>10</v>
      </c>
    </row>
    <row r="20" spans="1:11" s="3" customFormat="1" ht="21" customHeight="1">
      <c r="A20" s="13">
        <v>27</v>
      </c>
      <c r="B20" s="14">
        <v>4</v>
      </c>
      <c r="C20" s="15">
        <v>1239</v>
      </c>
      <c r="D20" s="16">
        <f t="shared" si="8"/>
        <v>191.16</v>
      </c>
      <c r="E20" s="17">
        <f t="shared" si="9"/>
        <v>19.116</v>
      </c>
      <c r="F20" s="60">
        <f t="shared" si="10"/>
        <v>172.04399999999998</v>
      </c>
      <c r="G20" s="47">
        <f t="shared" si="11"/>
        <v>2676.24</v>
      </c>
      <c r="H20" s="3">
        <f t="shared" si="12"/>
        <v>0</v>
      </c>
      <c r="I20" s="3">
        <f t="shared" si="13"/>
        <v>10</v>
      </c>
      <c r="J20" s="3">
        <f t="shared" si="14"/>
        <v>0</v>
      </c>
      <c r="K20" s="3">
        <f t="shared" si="15"/>
        <v>10</v>
      </c>
    </row>
    <row r="21" spans="1:11" s="3" customFormat="1" ht="21" customHeight="1">
      <c r="A21" s="13">
        <v>28</v>
      </c>
      <c r="B21" s="14">
        <v>4</v>
      </c>
      <c r="C21" s="15">
        <v>1239</v>
      </c>
      <c r="D21" s="16">
        <f t="shared" si="8"/>
        <v>198.24</v>
      </c>
      <c r="E21" s="17">
        <f t="shared" si="9"/>
        <v>19.824</v>
      </c>
      <c r="F21" s="60">
        <f t="shared" si="10"/>
        <v>178.416</v>
      </c>
      <c r="G21" s="47">
        <f t="shared" si="11"/>
        <v>2775.36</v>
      </c>
      <c r="H21" s="3">
        <f t="shared" si="12"/>
        <v>0</v>
      </c>
      <c r="I21" s="3">
        <f t="shared" si="13"/>
        <v>10</v>
      </c>
      <c r="J21" s="3">
        <f t="shared" si="14"/>
        <v>0</v>
      </c>
      <c r="K21" s="3">
        <f t="shared" si="15"/>
        <v>10</v>
      </c>
    </row>
    <row r="22" spans="1:11" s="3" customFormat="1" ht="21" customHeight="1">
      <c r="A22" s="13">
        <v>29</v>
      </c>
      <c r="B22" s="14">
        <v>3</v>
      </c>
      <c r="C22" s="15">
        <v>1272</v>
      </c>
      <c r="D22" s="16">
        <f t="shared" si="8"/>
        <v>210.78857142857143</v>
      </c>
      <c r="E22" s="17">
        <f t="shared" si="9"/>
        <v>21.078857142857142</v>
      </c>
      <c r="F22" s="60">
        <f t="shared" si="10"/>
        <v>189.70971428571428</v>
      </c>
      <c r="G22" s="47">
        <f t="shared" si="11"/>
        <v>2951.04</v>
      </c>
      <c r="H22" s="3">
        <f t="shared" si="12"/>
        <v>0</v>
      </c>
      <c r="I22" s="3">
        <f t="shared" si="13"/>
        <v>10</v>
      </c>
      <c r="J22" s="3">
        <f t="shared" si="14"/>
        <v>0</v>
      </c>
      <c r="K22" s="3">
        <f t="shared" si="15"/>
        <v>10</v>
      </c>
    </row>
    <row r="23" spans="1:11" s="3" customFormat="1" ht="21" customHeight="1">
      <c r="A23" s="13">
        <v>30</v>
      </c>
      <c r="B23" s="14">
        <v>3</v>
      </c>
      <c r="C23" s="15">
        <v>1272</v>
      </c>
      <c r="D23" s="16">
        <f t="shared" si="8"/>
        <v>218.05714285714285</v>
      </c>
      <c r="E23" s="17">
        <f t="shared" si="9"/>
        <v>21.805714285714284</v>
      </c>
      <c r="F23" s="60">
        <f t="shared" si="10"/>
        <v>196.25142857142856</v>
      </c>
      <c r="G23" s="47">
        <f t="shared" si="11"/>
        <v>3052.7999999999997</v>
      </c>
      <c r="H23" s="3">
        <f t="shared" si="12"/>
        <v>0</v>
      </c>
      <c r="I23" s="3">
        <f t="shared" si="13"/>
        <v>10</v>
      </c>
      <c r="J23" s="3">
        <f t="shared" si="14"/>
        <v>0</v>
      </c>
      <c r="K23" s="3">
        <f t="shared" si="15"/>
        <v>10</v>
      </c>
    </row>
    <row r="24" spans="1:11" s="3" customFormat="1" ht="21" customHeight="1">
      <c r="A24" s="13">
        <v>31</v>
      </c>
      <c r="B24" s="14">
        <v>2</v>
      </c>
      <c r="C24" s="15">
        <v>1305</v>
      </c>
      <c r="D24" s="16">
        <f t="shared" si="8"/>
        <v>231.17142857142858</v>
      </c>
      <c r="E24" s="17">
        <f t="shared" si="9"/>
        <v>23.11714285714286</v>
      </c>
      <c r="F24" s="60">
        <f t="shared" si="10"/>
        <v>208.05428571428573</v>
      </c>
      <c r="G24" s="47">
        <f t="shared" si="11"/>
        <v>3236.4</v>
      </c>
      <c r="H24" s="3">
        <f t="shared" si="12"/>
        <v>0</v>
      </c>
      <c r="I24" s="3">
        <f t="shared" si="13"/>
        <v>10</v>
      </c>
      <c r="J24" s="3">
        <f t="shared" si="14"/>
        <v>0</v>
      </c>
      <c r="K24" s="3">
        <f t="shared" si="15"/>
        <v>10</v>
      </c>
    </row>
    <row r="25" spans="1:11" s="3" customFormat="1" ht="21" customHeight="1">
      <c r="A25" s="13">
        <v>32</v>
      </c>
      <c r="B25" s="14">
        <v>2</v>
      </c>
      <c r="C25" s="15">
        <v>1305</v>
      </c>
      <c r="D25" s="16">
        <f t="shared" si="8"/>
        <v>238.62857142857143</v>
      </c>
      <c r="E25" s="17">
        <f t="shared" si="9"/>
        <v>23.86285714285714</v>
      </c>
      <c r="F25" s="60">
        <f t="shared" si="10"/>
        <v>214.7657142857143</v>
      </c>
      <c r="G25" s="47">
        <f t="shared" si="11"/>
        <v>3340.8</v>
      </c>
      <c r="H25" s="3">
        <f t="shared" si="12"/>
        <v>0</v>
      </c>
      <c r="I25" s="3">
        <f t="shared" si="13"/>
        <v>10</v>
      </c>
      <c r="J25" s="3">
        <f t="shared" si="14"/>
        <v>0</v>
      </c>
      <c r="K25" s="3">
        <f t="shared" si="15"/>
        <v>10</v>
      </c>
    </row>
    <row r="26" spans="1:11" s="3" customFormat="1" ht="21" customHeight="1">
      <c r="A26" s="13">
        <v>33</v>
      </c>
      <c r="B26" s="14">
        <v>1</v>
      </c>
      <c r="C26" s="15">
        <v>1338</v>
      </c>
      <c r="D26" s="16">
        <f t="shared" si="8"/>
        <v>252.30857142857147</v>
      </c>
      <c r="E26" s="17">
        <f t="shared" si="9"/>
        <v>25.230857142857147</v>
      </c>
      <c r="F26" s="60">
        <f t="shared" si="10"/>
        <v>227.0777142857143</v>
      </c>
      <c r="G26" s="47">
        <f t="shared" si="11"/>
        <v>3532.3200000000006</v>
      </c>
      <c r="H26" s="3">
        <f t="shared" si="12"/>
        <v>0</v>
      </c>
      <c r="I26" s="3">
        <f t="shared" si="13"/>
        <v>10</v>
      </c>
      <c r="J26" s="3">
        <f t="shared" si="14"/>
        <v>0</v>
      </c>
      <c r="K26" s="3">
        <f t="shared" si="15"/>
        <v>10</v>
      </c>
    </row>
    <row r="27" spans="1:11" s="3" customFormat="1" ht="21" customHeight="1">
      <c r="A27" s="13">
        <v>34</v>
      </c>
      <c r="B27" s="14">
        <v>1</v>
      </c>
      <c r="C27" s="15">
        <v>1338</v>
      </c>
      <c r="D27" s="16">
        <f t="shared" si="8"/>
        <v>259.95428571428573</v>
      </c>
      <c r="E27" s="17">
        <f t="shared" si="9"/>
        <v>25.995428571428576</v>
      </c>
      <c r="F27" s="60">
        <f t="shared" si="10"/>
        <v>233.95885714285714</v>
      </c>
      <c r="G27" s="47">
        <f t="shared" si="11"/>
        <v>3639.36</v>
      </c>
      <c r="H27" s="3">
        <f t="shared" si="12"/>
        <v>0</v>
      </c>
      <c r="I27" s="3">
        <f t="shared" si="13"/>
        <v>10</v>
      </c>
      <c r="J27" s="3">
        <f t="shared" si="14"/>
        <v>0</v>
      </c>
      <c r="K27" s="3">
        <f t="shared" si="15"/>
        <v>10</v>
      </c>
    </row>
    <row r="28" spans="1:11" s="3" customFormat="1" ht="21" customHeight="1" thickBot="1">
      <c r="A28" s="19">
        <v>35</v>
      </c>
      <c r="B28" s="20">
        <v>1</v>
      </c>
      <c r="C28" s="21">
        <v>1338</v>
      </c>
      <c r="D28" s="22">
        <f t="shared" si="8"/>
        <v>267.6</v>
      </c>
      <c r="E28" s="23">
        <f t="shared" si="9"/>
        <v>26.76</v>
      </c>
      <c r="F28" s="61">
        <f t="shared" si="10"/>
        <v>240.84000000000003</v>
      </c>
      <c r="G28" s="47">
        <f t="shared" si="11"/>
        <v>3746.4000000000005</v>
      </c>
      <c r="H28" s="3">
        <f t="shared" si="12"/>
        <v>0</v>
      </c>
      <c r="I28" s="3">
        <f t="shared" si="13"/>
        <v>10</v>
      </c>
      <c r="J28" s="3">
        <f t="shared" si="14"/>
        <v>0</v>
      </c>
      <c r="K28" s="3">
        <f t="shared" si="15"/>
        <v>10</v>
      </c>
    </row>
    <row r="30" spans="4:6" ht="18.75">
      <c r="D30" s="126">
        <v>38650</v>
      </c>
      <c r="E30" s="126"/>
      <c r="F30" s="126"/>
    </row>
    <row r="31" ht="18.75">
      <c r="E31" s="77" t="s">
        <v>26</v>
      </c>
    </row>
    <row r="32" ht="18.75">
      <c r="E32" s="77" t="s">
        <v>27</v>
      </c>
    </row>
    <row r="33" ht="18.75">
      <c r="E33" s="77" t="s">
        <v>28</v>
      </c>
    </row>
  </sheetData>
  <mergeCells count="9">
    <mergeCell ref="D30:F30"/>
    <mergeCell ref="A1:F1"/>
    <mergeCell ref="A2:A3"/>
    <mergeCell ref="B2:B3"/>
    <mergeCell ref="D2:F2"/>
    <mergeCell ref="A15:F15"/>
    <mergeCell ref="A16:A17"/>
    <mergeCell ref="B16:B17"/>
    <mergeCell ref="D16:F1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7">
      <selection activeCell="G4" sqref="G4"/>
    </sheetView>
  </sheetViews>
  <sheetFormatPr defaultColWidth="9.00390625" defaultRowHeight="12.75"/>
  <cols>
    <col min="1" max="1" width="11.25390625" style="1" bestFit="1" customWidth="1"/>
    <col min="2" max="2" width="14.375" style="1" bestFit="1" customWidth="1"/>
    <col min="3" max="3" width="13.25390625" style="1" hidden="1" customWidth="1"/>
    <col min="4" max="4" width="10.375" style="1" hidden="1" customWidth="1"/>
    <col min="5" max="5" width="10.00390625" style="1" hidden="1" customWidth="1"/>
    <col min="6" max="6" width="14.75390625" style="1" bestFit="1" customWidth="1"/>
    <col min="7" max="7" width="14.375" style="4" bestFit="1" customWidth="1"/>
    <col min="8" max="8" width="10.125" style="4" customWidth="1"/>
    <col min="9" max="9" width="13.375" style="4" bestFit="1" customWidth="1"/>
    <col min="10" max="14" width="0" style="1" hidden="1" customWidth="1"/>
    <col min="15" max="16384" width="9.125" style="1" customWidth="1"/>
  </cols>
  <sheetData>
    <row r="1" spans="1:9" ht="63" customHeight="1" thickBot="1">
      <c r="A1" s="118" t="s">
        <v>37</v>
      </c>
      <c r="B1" s="118"/>
      <c r="C1" s="118"/>
      <c r="D1" s="118"/>
      <c r="E1" s="118"/>
      <c r="F1" s="118"/>
      <c r="G1" s="118"/>
      <c r="H1" s="118"/>
      <c r="I1" s="118"/>
    </row>
    <row r="2" spans="1:9" ht="36.75" customHeight="1" thickBot="1">
      <c r="A2" s="137" t="s">
        <v>6</v>
      </c>
      <c r="B2" s="138" t="s">
        <v>5</v>
      </c>
      <c r="C2" s="140" t="s">
        <v>14</v>
      </c>
      <c r="D2" s="140" t="s">
        <v>15</v>
      </c>
      <c r="E2" s="140" t="s">
        <v>17</v>
      </c>
      <c r="F2" s="142" t="s">
        <v>18</v>
      </c>
      <c r="G2" s="120" t="s">
        <v>32</v>
      </c>
      <c r="H2" s="121"/>
      <c r="I2" s="122"/>
    </row>
    <row r="3" spans="1:9" s="2" customFormat="1" ht="39.75" customHeight="1" thickBot="1">
      <c r="A3" s="106"/>
      <c r="B3" s="139"/>
      <c r="C3" s="141"/>
      <c r="D3" s="141"/>
      <c r="E3" s="141"/>
      <c r="F3" s="143"/>
      <c r="G3" s="43" t="s">
        <v>33</v>
      </c>
      <c r="H3" s="44" t="s">
        <v>4</v>
      </c>
      <c r="I3" s="62" t="s">
        <v>34</v>
      </c>
    </row>
    <row r="4" spans="1:14" s="3" customFormat="1" ht="21" customHeight="1">
      <c r="A4" s="7">
        <v>25</v>
      </c>
      <c r="B4" s="8">
        <v>5</v>
      </c>
      <c r="C4" s="56">
        <v>0.52</v>
      </c>
      <c r="D4" s="51">
        <f>ROUND(203000/340.75,2)</f>
        <v>595.74</v>
      </c>
      <c r="E4" s="9">
        <f>ROUND(D4*C4,2)</f>
        <v>309.78</v>
      </c>
      <c r="F4" s="48">
        <f>D4+E4</f>
        <v>905.52</v>
      </c>
      <c r="G4" s="10">
        <f>(F4*0.04*A4*12*0.6963*0.266)/14</f>
        <v>143.75709532800002</v>
      </c>
      <c r="H4" s="11">
        <f>G4*N4/100</f>
        <v>7.187854766400001</v>
      </c>
      <c r="I4" s="59">
        <f>G4-H4</f>
        <v>136.56924056160003</v>
      </c>
      <c r="J4" s="3">
        <f>G4*14</f>
        <v>2012.5993345920003</v>
      </c>
      <c r="K4" s="3">
        <f>IF(J4&lt;=2500,5,0)</f>
        <v>5</v>
      </c>
      <c r="L4" s="3">
        <f>IF(AND(J4&gt;2500,J4&lt;=4500),10,0)</f>
        <v>0</v>
      </c>
      <c r="M4" s="3">
        <f>IF(J4&gt;4500,15,0)</f>
        <v>0</v>
      </c>
      <c r="N4" s="3">
        <f>K4+L4+M4</f>
        <v>5</v>
      </c>
    </row>
    <row r="5" spans="1:14" s="3" customFormat="1" ht="21" customHeight="1">
      <c r="A5" s="13">
        <v>26</v>
      </c>
      <c r="B5" s="14">
        <v>5</v>
      </c>
      <c r="C5" s="57">
        <v>0.52</v>
      </c>
      <c r="D5" s="52">
        <f>ROUND(203000/340.75,2)</f>
        <v>595.74</v>
      </c>
      <c r="E5" s="15">
        <f aca="true" t="shared" si="0" ref="E5:E14">ROUND(D5*C5,2)</f>
        <v>309.78</v>
      </c>
      <c r="F5" s="49">
        <f aca="true" t="shared" si="1" ref="F5:F14">D5+E5</f>
        <v>905.52</v>
      </c>
      <c r="G5" s="16">
        <f aca="true" t="shared" si="2" ref="G5:G14">(F5*0.04*A5*12*0.6963*0.266)/14</f>
        <v>149.50737914112</v>
      </c>
      <c r="H5" s="17">
        <f aca="true" t="shared" si="3" ref="H5:H14">G5*N5/100</f>
        <v>7.475368957056</v>
      </c>
      <c r="I5" s="60">
        <f aca="true" t="shared" si="4" ref="I5:I14">G5-H5</f>
        <v>142.032010184064</v>
      </c>
      <c r="J5" s="3">
        <f aca="true" t="shared" si="5" ref="J5:J14">G5*14</f>
        <v>2093.10330797568</v>
      </c>
      <c r="K5" s="3">
        <f aca="true" t="shared" si="6" ref="K5:K14">IF(J5&lt;=2500,5,0)</f>
        <v>5</v>
      </c>
      <c r="L5" s="3">
        <f aca="true" t="shared" si="7" ref="L5:L14">IF(AND(J5&gt;2500,J5&lt;=4500),10,0)</f>
        <v>0</v>
      </c>
      <c r="M5" s="3">
        <f aca="true" t="shared" si="8" ref="M5:M14">IF(J5&gt;4500,15,0)</f>
        <v>0</v>
      </c>
      <c r="N5" s="3">
        <f aca="true" t="shared" si="9" ref="N5:N14">K5+L5+M5</f>
        <v>5</v>
      </c>
    </row>
    <row r="6" spans="1:14" s="3" customFormat="1" ht="21" customHeight="1">
      <c r="A6" s="13">
        <v>27</v>
      </c>
      <c r="B6" s="14">
        <v>4</v>
      </c>
      <c r="C6" s="57">
        <v>0.56</v>
      </c>
      <c r="D6" s="52">
        <f>ROUND(206000/340.75,2)</f>
        <v>604.55</v>
      </c>
      <c r="E6" s="15">
        <f t="shared" si="0"/>
        <v>338.55</v>
      </c>
      <c r="F6" s="49">
        <f t="shared" si="1"/>
        <v>943.0999999999999</v>
      </c>
      <c r="G6" s="16">
        <f t="shared" si="2"/>
        <v>161.7010137072</v>
      </c>
      <c r="H6" s="17">
        <f t="shared" si="3"/>
        <v>8.085050685359999</v>
      </c>
      <c r="I6" s="60">
        <f t="shared" si="4"/>
        <v>153.61596302184</v>
      </c>
      <c r="J6" s="3">
        <f t="shared" si="5"/>
        <v>2263.8141919008</v>
      </c>
      <c r="K6" s="3">
        <f t="shared" si="6"/>
        <v>5</v>
      </c>
      <c r="L6" s="3">
        <f t="shared" si="7"/>
        <v>0</v>
      </c>
      <c r="M6" s="3">
        <f t="shared" si="8"/>
        <v>0</v>
      </c>
      <c r="N6" s="3">
        <f t="shared" si="9"/>
        <v>5</v>
      </c>
    </row>
    <row r="7" spans="1:14" s="3" customFormat="1" ht="21" customHeight="1">
      <c r="A7" s="13">
        <v>28</v>
      </c>
      <c r="B7" s="14">
        <v>4</v>
      </c>
      <c r="C7" s="57">
        <v>0.56</v>
      </c>
      <c r="D7" s="52">
        <f>ROUND(206000/340.75,2)</f>
        <v>604.55</v>
      </c>
      <c r="E7" s="15">
        <f t="shared" si="0"/>
        <v>338.55</v>
      </c>
      <c r="F7" s="49">
        <f t="shared" si="1"/>
        <v>943.0999999999999</v>
      </c>
      <c r="G7" s="16">
        <f t="shared" si="2"/>
        <v>167.68994014080002</v>
      </c>
      <c r="H7" s="17">
        <f t="shared" si="3"/>
        <v>8.38449700704</v>
      </c>
      <c r="I7" s="60">
        <f t="shared" si="4"/>
        <v>159.30544313376</v>
      </c>
      <c r="J7" s="3">
        <f t="shared" si="5"/>
        <v>2347.6591619712003</v>
      </c>
      <c r="K7" s="3">
        <f t="shared" si="6"/>
        <v>5</v>
      </c>
      <c r="L7" s="3">
        <f t="shared" si="7"/>
        <v>0</v>
      </c>
      <c r="M7" s="3">
        <f t="shared" si="8"/>
        <v>0</v>
      </c>
      <c r="N7" s="3">
        <f t="shared" si="9"/>
        <v>5</v>
      </c>
    </row>
    <row r="8" spans="1:14" s="3" customFormat="1" ht="21" customHeight="1">
      <c r="A8" s="13">
        <v>29</v>
      </c>
      <c r="B8" s="14">
        <v>3</v>
      </c>
      <c r="C8" s="57">
        <v>0.6</v>
      </c>
      <c r="D8" s="52">
        <f>ROUND(209000/340.75,2)</f>
        <v>613.35</v>
      </c>
      <c r="E8" s="15">
        <f t="shared" si="0"/>
        <v>368.01</v>
      </c>
      <c r="F8" s="49">
        <f t="shared" si="1"/>
        <v>981.36</v>
      </c>
      <c r="G8" s="16">
        <f t="shared" si="2"/>
        <v>180.72472961664002</v>
      </c>
      <c r="H8" s="17">
        <f t="shared" si="3"/>
        <v>18.072472961664</v>
      </c>
      <c r="I8" s="60">
        <f t="shared" si="4"/>
        <v>162.65225665497601</v>
      </c>
      <c r="J8" s="3">
        <f t="shared" si="5"/>
        <v>2530.1462146329604</v>
      </c>
      <c r="K8" s="3">
        <f t="shared" si="6"/>
        <v>0</v>
      </c>
      <c r="L8" s="3">
        <f t="shared" si="7"/>
        <v>10</v>
      </c>
      <c r="M8" s="3">
        <f t="shared" si="8"/>
        <v>0</v>
      </c>
      <c r="N8" s="3">
        <f t="shared" si="9"/>
        <v>10</v>
      </c>
    </row>
    <row r="9" spans="1:14" s="3" customFormat="1" ht="21" customHeight="1">
      <c r="A9" s="13">
        <v>30</v>
      </c>
      <c r="B9" s="14">
        <v>3</v>
      </c>
      <c r="C9" s="57">
        <v>0.6</v>
      </c>
      <c r="D9" s="52">
        <f>ROUND(209000/340.75,2)</f>
        <v>613.35</v>
      </c>
      <c r="E9" s="15">
        <f t="shared" si="0"/>
        <v>368.01</v>
      </c>
      <c r="F9" s="49">
        <f t="shared" si="1"/>
        <v>981.36</v>
      </c>
      <c r="G9" s="16">
        <f t="shared" si="2"/>
        <v>186.95661684480004</v>
      </c>
      <c r="H9" s="17">
        <f t="shared" si="3"/>
        <v>18.695661684480005</v>
      </c>
      <c r="I9" s="60">
        <f t="shared" si="4"/>
        <v>168.26095516032004</v>
      </c>
      <c r="J9" s="3">
        <f t="shared" si="5"/>
        <v>2617.3926358272006</v>
      </c>
      <c r="K9" s="3">
        <f t="shared" si="6"/>
        <v>0</v>
      </c>
      <c r="L9" s="3">
        <f t="shared" si="7"/>
        <v>10</v>
      </c>
      <c r="M9" s="3">
        <f t="shared" si="8"/>
        <v>0</v>
      </c>
      <c r="N9" s="3">
        <f t="shared" si="9"/>
        <v>10</v>
      </c>
    </row>
    <row r="10" spans="1:14" s="3" customFormat="1" ht="21" customHeight="1">
      <c r="A10" s="13">
        <v>31</v>
      </c>
      <c r="B10" s="14">
        <v>2</v>
      </c>
      <c r="C10" s="57">
        <v>0.6</v>
      </c>
      <c r="D10" s="52">
        <f>ROUND(212000/340.75,2)</f>
        <v>622.16</v>
      </c>
      <c r="E10" s="15">
        <f t="shared" si="0"/>
        <v>373.3</v>
      </c>
      <c r="F10" s="49">
        <f t="shared" si="1"/>
        <v>995.46</v>
      </c>
      <c r="G10" s="16">
        <f t="shared" si="2"/>
        <v>195.96420097056003</v>
      </c>
      <c r="H10" s="17">
        <f t="shared" si="3"/>
        <v>19.596420097056</v>
      </c>
      <c r="I10" s="60">
        <f t="shared" si="4"/>
        <v>176.36778087350402</v>
      </c>
      <c r="J10" s="3">
        <f t="shared" si="5"/>
        <v>2743.4988135878402</v>
      </c>
      <c r="K10" s="3">
        <f t="shared" si="6"/>
        <v>0</v>
      </c>
      <c r="L10" s="3">
        <f t="shared" si="7"/>
        <v>10</v>
      </c>
      <c r="M10" s="3">
        <f t="shared" si="8"/>
        <v>0</v>
      </c>
      <c r="N10" s="3">
        <f t="shared" si="9"/>
        <v>10</v>
      </c>
    </row>
    <row r="11" spans="1:14" s="3" customFormat="1" ht="21" customHeight="1">
      <c r="A11" s="13">
        <v>32</v>
      </c>
      <c r="B11" s="14">
        <v>2</v>
      </c>
      <c r="C11" s="57">
        <v>0.6</v>
      </c>
      <c r="D11" s="52">
        <f>ROUND(212000/340.75,2)</f>
        <v>622.16</v>
      </c>
      <c r="E11" s="15">
        <f t="shared" si="0"/>
        <v>373.3</v>
      </c>
      <c r="F11" s="49">
        <f t="shared" si="1"/>
        <v>995.46</v>
      </c>
      <c r="G11" s="16">
        <f t="shared" si="2"/>
        <v>202.28562680832005</v>
      </c>
      <c r="H11" s="17">
        <f t="shared" si="3"/>
        <v>20.228562680832006</v>
      </c>
      <c r="I11" s="60">
        <f t="shared" si="4"/>
        <v>182.05706412748805</v>
      </c>
      <c r="J11" s="3">
        <f t="shared" si="5"/>
        <v>2831.9987753164805</v>
      </c>
      <c r="K11" s="3">
        <f t="shared" si="6"/>
        <v>0</v>
      </c>
      <c r="L11" s="3">
        <f t="shared" si="7"/>
        <v>10</v>
      </c>
      <c r="M11" s="3">
        <f t="shared" si="8"/>
        <v>0</v>
      </c>
      <c r="N11" s="3">
        <f t="shared" si="9"/>
        <v>10</v>
      </c>
    </row>
    <row r="12" spans="1:14" s="3" customFormat="1" ht="21" customHeight="1">
      <c r="A12" s="13">
        <v>33</v>
      </c>
      <c r="B12" s="14">
        <v>1</v>
      </c>
      <c r="C12" s="57">
        <v>0.6</v>
      </c>
      <c r="D12" s="52">
        <f>ROUND(215000/340.75,2)</f>
        <v>630.96</v>
      </c>
      <c r="E12" s="15">
        <f t="shared" si="0"/>
        <v>378.58</v>
      </c>
      <c r="F12" s="49">
        <f t="shared" si="1"/>
        <v>1009.54</v>
      </c>
      <c r="G12" s="16">
        <f t="shared" si="2"/>
        <v>211.55763559392</v>
      </c>
      <c r="H12" s="17">
        <f t="shared" si="3"/>
        <v>21.155763559392</v>
      </c>
      <c r="I12" s="60">
        <f t="shared" si="4"/>
        <v>190.401872034528</v>
      </c>
      <c r="J12" s="3">
        <f t="shared" si="5"/>
        <v>2961.80689831488</v>
      </c>
      <c r="K12" s="3">
        <f t="shared" si="6"/>
        <v>0</v>
      </c>
      <c r="L12" s="3">
        <f t="shared" si="7"/>
        <v>10</v>
      </c>
      <c r="M12" s="3">
        <f t="shared" si="8"/>
        <v>0</v>
      </c>
      <c r="N12" s="3">
        <f t="shared" si="9"/>
        <v>10</v>
      </c>
    </row>
    <row r="13" spans="1:14" s="3" customFormat="1" ht="21" customHeight="1">
      <c r="A13" s="13">
        <v>34</v>
      </c>
      <c r="B13" s="14">
        <v>1</v>
      </c>
      <c r="C13" s="57">
        <v>0.6</v>
      </c>
      <c r="D13" s="52">
        <f>ROUND(215000/340.75,2)</f>
        <v>630.96</v>
      </c>
      <c r="E13" s="15">
        <f t="shared" si="0"/>
        <v>378.58</v>
      </c>
      <c r="F13" s="49">
        <f t="shared" si="1"/>
        <v>1009.54</v>
      </c>
      <c r="G13" s="16">
        <f t="shared" si="2"/>
        <v>217.96847303616005</v>
      </c>
      <c r="H13" s="17">
        <f t="shared" si="3"/>
        <v>21.796847303616005</v>
      </c>
      <c r="I13" s="60">
        <f t="shared" si="4"/>
        <v>196.17162573254404</v>
      </c>
      <c r="J13" s="3">
        <f t="shared" si="5"/>
        <v>3051.5586225062407</v>
      </c>
      <c r="K13" s="3">
        <f t="shared" si="6"/>
        <v>0</v>
      </c>
      <c r="L13" s="3">
        <f t="shared" si="7"/>
        <v>10</v>
      </c>
      <c r="M13" s="3">
        <f t="shared" si="8"/>
        <v>0</v>
      </c>
      <c r="N13" s="3">
        <f t="shared" si="9"/>
        <v>10</v>
      </c>
    </row>
    <row r="14" spans="1:14" s="3" customFormat="1" ht="21" customHeight="1" thickBot="1">
      <c r="A14" s="19">
        <v>35</v>
      </c>
      <c r="B14" s="20">
        <v>1</v>
      </c>
      <c r="C14" s="58">
        <v>0.6</v>
      </c>
      <c r="D14" s="53">
        <f>ROUND(215000/340.75,2)</f>
        <v>630.96</v>
      </c>
      <c r="E14" s="21">
        <f t="shared" si="0"/>
        <v>378.58</v>
      </c>
      <c r="F14" s="50">
        <f t="shared" si="1"/>
        <v>1009.54</v>
      </c>
      <c r="G14" s="22">
        <f t="shared" si="2"/>
        <v>224.37931047840001</v>
      </c>
      <c r="H14" s="23">
        <f t="shared" si="3"/>
        <v>22.437931047840003</v>
      </c>
      <c r="I14" s="61">
        <f t="shared" si="4"/>
        <v>201.94137943056</v>
      </c>
      <c r="J14" s="3">
        <f t="shared" si="5"/>
        <v>3141.3103466976004</v>
      </c>
      <c r="K14" s="3">
        <f t="shared" si="6"/>
        <v>0</v>
      </c>
      <c r="L14" s="3">
        <f t="shared" si="7"/>
        <v>10</v>
      </c>
      <c r="M14" s="3">
        <f t="shared" si="8"/>
        <v>0</v>
      </c>
      <c r="N14" s="3">
        <f t="shared" si="9"/>
        <v>10</v>
      </c>
    </row>
    <row r="15" spans="1:9" ht="42.75" customHeight="1" thickBot="1">
      <c r="A15" s="144" t="s">
        <v>31</v>
      </c>
      <c r="B15" s="144"/>
      <c r="C15" s="144"/>
      <c r="D15" s="144"/>
      <c r="E15" s="144"/>
      <c r="F15" s="144"/>
      <c r="G15" s="144"/>
      <c r="H15" s="144"/>
      <c r="I15" s="144"/>
    </row>
    <row r="16" spans="1:9" ht="36.75" customHeight="1" thickBot="1">
      <c r="A16" s="137" t="s">
        <v>6</v>
      </c>
      <c r="B16" s="138" t="s">
        <v>5</v>
      </c>
      <c r="C16" s="140" t="s">
        <v>14</v>
      </c>
      <c r="D16" s="140" t="s">
        <v>15</v>
      </c>
      <c r="E16" s="140" t="s">
        <v>16</v>
      </c>
      <c r="F16" s="142" t="s">
        <v>18</v>
      </c>
      <c r="G16" s="120" t="s">
        <v>32</v>
      </c>
      <c r="H16" s="121"/>
      <c r="I16" s="122"/>
    </row>
    <row r="17" spans="1:9" s="2" customFormat="1" ht="39.75" customHeight="1" thickBot="1">
      <c r="A17" s="106"/>
      <c r="B17" s="139"/>
      <c r="C17" s="141"/>
      <c r="D17" s="141"/>
      <c r="E17" s="141"/>
      <c r="F17" s="143"/>
      <c r="G17" s="43" t="s">
        <v>33</v>
      </c>
      <c r="H17" s="44" t="s">
        <v>4</v>
      </c>
      <c r="I17" s="62" t="s">
        <v>34</v>
      </c>
    </row>
    <row r="18" spans="1:14" s="3" customFormat="1" ht="21" customHeight="1">
      <c r="A18" s="7">
        <v>25</v>
      </c>
      <c r="B18" s="8">
        <v>5</v>
      </c>
      <c r="C18" s="56">
        <v>0.52</v>
      </c>
      <c r="D18" s="55">
        <f>ROUND(191000/340.75,2)</f>
        <v>560.53</v>
      </c>
      <c r="E18" s="9">
        <f>ROUND(D18*C18,2)</f>
        <v>291.48</v>
      </c>
      <c r="F18" s="48">
        <f>D18+E18</f>
        <v>852.01</v>
      </c>
      <c r="G18" s="10">
        <f>(F18*0.04*A18*12*0.6963*0.266)/14</f>
        <v>135.262040364</v>
      </c>
      <c r="H18" s="11">
        <f aca="true" t="shared" si="10" ref="H18:H28">G18*N18/100</f>
        <v>6.7631020182</v>
      </c>
      <c r="I18" s="59">
        <f aca="true" t="shared" si="11" ref="I18:I28">G18-H18</f>
        <v>128.4989383458</v>
      </c>
      <c r="J18" s="3">
        <f>G18*14</f>
        <v>1893.668565096</v>
      </c>
      <c r="K18" s="3">
        <f>IF(J18&lt;=2500,5,0)</f>
        <v>5</v>
      </c>
      <c r="L18" s="3">
        <f>IF(AND(J18&gt;2500,J18&lt;=4500),10,0)</f>
        <v>0</v>
      </c>
      <c r="M18" s="3">
        <f>IF(J18&gt;4500,15,0)</f>
        <v>0</v>
      </c>
      <c r="N18" s="3">
        <f>K18+L18+M18</f>
        <v>5</v>
      </c>
    </row>
    <row r="19" spans="1:14" s="3" customFormat="1" ht="21" customHeight="1">
      <c r="A19" s="13">
        <v>26</v>
      </c>
      <c r="B19" s="14">
        <v>5</v>
      </c>
      <c r="C19" s="57">
        <v>0.52</v>
      </c>
      <c r="D19" s="54">
        <f>ROUND(191000/340.75,2)</f>
        <v>560.53</v>
      </c>
      <c r="E19" s="15">
        <f aca="true" t="shared" si="12" ref="E19:E28">ROUND(D19*C19,2)</f>
        <v>291.48</v>
      </c>
      <c r="F19" s="49">
        <f aca="true" t="shared" si="13" ref="F19:F28">D19+E19</f>
        <v>852.01</v>
      </c>
      <c r="G19" s="16">
        <f aca="true" t="shared" si="14" ref="G19:G28">(F19*0.04*A19*12*0.6963*0.266)/14</f>
        <v>140.67252197855998</v>
      </c>
      <c r="H19" s="17">
        <f t="shared" si="10"/>
        <v>7.033626098927999</v>
      </c>
      <c r="I19" s="60">
        <f t="shared" si="11"/>
        <v>133.63889587963197</v>
      </c>
      <c r="J19" s="3">
        <f aca="true" t="shared" si="15" ref="J19:J28">G19*14</f>
        <v>1969.4153076998398</v>
      </c>
      <c r="K19" s="3">
        <f aca="true" t="shared" si="16" ref="K19:K28">IF(J19&lt;=2500,5,0)</f>
        <v>5</v>
      </c>
      <c r="L19" s="3">
        <f aca="true" t="shared" si="17" ref="L19:L28">IF(AND(J19&gt;2500,J19&lt;=4500),10,0)</f>
        <v>0</v>
      </c>
      <c r="M19" s="3">
        <f aca="true" t="shared" si="18" ref="M19:M28">IF(J19&gt;4500,15,0)</f>
        <v>0</v>
      </c>
      <c r="N19" s="3">
        <f aca="true" t="shared" si="19" ref="N19:N28">K19+L19+M19</f>
        <v>5</v>
      </c>
    </row>
    <row r="20" spans="1:14" s="3" customFormat="1" ht="21" customHeight="1">
      <c r="A20" s="13">
        <v>27</v>
      </c>
      <c r="B20" s="14">
        <v>4</v>
      </c>
      <c r="C20" s="57">
        <v>0.56</v>
      </c>
      <c r="D20" s="52">
        <f>ROUND(194000/340.75,2)</f>
        <v>569.33</v>
      </c>
      <c r="E20" s="15">
        <f t="shared" si="12"/>
        <v>318.82</v>
      </c>
      <c r="F20" s="49">
        <f t="shared" si="13"/>
        <v>888.1500000000001</v>
      </c>
      <c r="G20" s="16">
        <f t="shared" si="14"/>
        <v>152.27945639280003</v>
      </c>
      <c r="H20" s="17">
        <f t="shared" si="10"/>
        <v>7.613972819640002</v>
      </c>
      <c r="I20" s="60">
        <f t="shared" si="11"/>
        <v>144.66548357316003</v>
      </c>
      <c r="J20" s="3">
        <f t="shared" si="15"/>
        <v>2131.9123894992003</v>
      </c>
      <c r="K20" s="3">
        <f t="shared" si="16"/>
        <v>5</v>
      </c>
      <c r="L20" s="3">
        <f t="shared" si="17"/>
        <v>0</v>
      </c>
      <c r="M20" s="3">
        <f t="shared" si="18"/>
        <v>0</v>
      </c>
      <c r="N20" s="3">
        <f t="shared" si="19"/>
        <v>5</v>
      </c>
    </row>
    <row r="21" spans="1:14" s="3" customFormat="1" ht="21" customHeight="1">
      <c r="A21" s="13">
        <v>28</v>
      </c>
      <c r="B21" s="14">
        <v>4</v>
      </c>
      <c r="C21" s="57">
        <v>0.56</v>
      </c>
      <c r="D21" s="52">
        <f>ROUND(194000/340.75,2)</f>
        <v>569.33</v>
      </c>
      <c r="E21" s="15">
        <f t="shared" si="12"/>
        <v>318.82</v>
      </c>
      <c r="F21" s="49">
        <f t="shared" si="13"/>
        <v>888.1500000000001</v>
      </c>
      <c r="G21" s="16">
        <f t="shared" si="14"/>
        <v>157.9194362592</v>
      </c>
      <c r="H21" s="17">
        <f t="shared" si="10"/>
        <v>7.89597181296</v>
      </c>
      <c r="I21" s="60">
        <f t="shared" si="11"/>
        <v>150.02346444624</v>
      </c>
      <c r="J21" s="3">
        <f t="shared" si="15"/>
        <v>2210.8721076288</v>
      </c>
      <c r="K21" s="3">
        <f t="shared" si="16"/>
        <v>5</v>
      </c>
      <c r="L21" s="3">
        <f t="shared" si="17"/>
        <v>0</v>
      </c>
      <c r="M21" s="3">
        <f t="shared" si="18"/>
        <v>0</v>
      </c>
      <c r="N21" s="3">
        <f t="shared" si="19"/>
        <v>5</v>
      </c>
    </row>
    <row r="22" spans="1:14" s="3" customFormat="1" ht="21" customHeight="1">
      <c r="A22" s="13">
        <v>29</v>
      </c>
      <c r="B22" s="14">
        <v>3</v>
      </c>
      <c r="C22" s="57">
        <v>0.6</v>
      </c>
      <c r="D22" s="52">
        <f>ROUND(197000/340.75,2)</f>
        <v>578.14</v>
      </c>
      <c r="E22" s="15">
        <f t="shared" si="12"/>
        <v>346.88</v>
      </c>
      <c r="F22" s="49">
        <f t="shared" si="13"/>
        <v>925.02</v>
      </c>
      <c r="G22" s="16">
        <f t="shared" si="14"/>
        <v>170.34930034848</v>
      </c>
      <c r="H22" s="17">
        <f t="shared" si="10"/>
        <v>8.517465017424</v>
      </c>
      <c r="I22" s="60">
        <f t="shared" si="11"/>
        <v>161.831835331056</v>
      </c>
      <c r="J22" s="3">
        <f t="shared" si="15"/>
        <v>2384.89020487872</v>
      </c>
      <c r="K22" s="3">
        <f t="shared" si="16"/>
        <v>5</v>
      </c>
      <c r="L22" s="3">
        <f t="shared" si="17"/>
        <v>0</v>
      </c>
      <c r="M22" s="3">
        <f t="shared" si="18"/>
        <v>0</v>
      </c>
      <c r="N22" s="3">
        <f t="shared" si="19"/>
        <v>5</v>
      </c>
    </row>
    <row r="23" spans="1:14" s="3" customFormat="1" ht="21" customHeight="1">
      <c r="A23" s="13">
        <v>30</v>
      </c>
      <c r="B23" s="14">
        <v>3</v>
      </c>
      <c r="C23" s="57">
        <v>0.6</v>
      </c>
      <c r="D23" s="52">
        <f>ROUND(197000/340.75,2)</f>
        <v>578.14</v>
      </c>
      <c r="E23" s="15">
        <f t="shared" si="12"/>
        <v>346.88</v>
      </c>
      <c r="F23" s="49">
        <f t="shared" si="13"/>
        <v>925.02</v>
      </c>
      <c r="G23" s="16">
        <f t="shared" si="14"/>
        <v>176.2234141536</v>
      </c>
      <c r="H23" s="17">
        <f t="shared" si="10"/>
        <v>8.81117070768</v>
      </c>
      <c r="I23" s="60">
        <f t="shared" si="11"/>
        <v>167.41224344592</v>
      </c>
      <c r="J23" s="3">
        <f t="shared" si="15"/>
        <v>2467.1277981504</v>
      </c>
      <c r="K23" s="3">
        <f t="shared" si="16"/>
        <v>5</v>
      </c>
      <c r="L23" s="3">
        <f t="shared" si="17"/>
        <v>0</v>
      </c>
      <c r="M23" s="3">
        <f t="shared" si="18"/>
        <v>0</v>
      </c>
      <c r="N23" s="3">
        <f t="shared" si="19"/>
        <v>5</v>
      </c>
    </row>
    <row r="24" spans="1:14" s="3" customFormat="1" ht="21" customHeight="1">
      <c r="A24" s="13">
        <v>31</v>
      </c>
      <c r="B24" s="14">
        <v>2</v>
      </c>
      <c r="C24" s="57">
        <v>0.6</v>
      </c>
      <c r="D24" s="52">
        <f>ROUND(200000/340.75,2)</f>
        <v>586.94</v>
      </c>
      <c r="E24" s="15">
        <f t="shared" si="12"/>
        <v>352.16</v>
      </c>
      <c r="F24" s="49">
        <f t="shared" si="13"/>
        <v>939.1000000000001</v>
      </c>
      <c r="G24" s="16">
        <f t="shared" si="14"/>
        <v>184.86928769760002</v>
      </c>
      <c r="H24" s="17">
        <f t="shared" si="10"/>
        <v>18.486928769760002</v>
      </c>
      <c r="I24" s="60">
        <f t="shared" si="11"/>
        <v>166.38235892784002</v>
      </c>
      <c r="J24" s="3">
        <f t="shared" si="15"/>
        <v>2588.1700277664004</v>
      </c>
      <c r="K24" s="3">
        <f t="shared" si="16"/>
        <v>0</v>
      </c>
      <c r="L24" s="3">
        <f t="shared" si="17"/>
        <v>10</v>
      </c>
      <c r="M24" s="3">
        <f t="shared" si="18"/>
        <v>0</v>
      </c>
      <c r="N24" s="3">
        <f t="shared" si="19"/>
        <v>10</v>
      </c>
    </row>
    <row r="25" spans="1:14" s="3" customFormat="1" ht="21" customHeight="1">
      <c r="A25" s="13">
        <v>32</v>
      </c>
      <c r="B25" s="14">
        <v>2</v>
      </c>
      <c r="C25" s="57">
        <v>0.6</v>
      </c>
      <c r="D25" s="52">
        <f>ROUND(200000/340.75,2)</f>
        <v>586.94</v>
      </c>
      <c r="E25" s="15">
        <f t="shared" si="12"/>
        <v>352.16</v>
      </c>
      <c r="F25" s="49">
        <f t="shared" si="13"/>
        <v>939.1000000000001</v>
      </c>
      <c r="G25" s="16">
        <f t="shared" si="14"/>
        <v>190.83281310720005</v>
      </c>
      <c r="H25" s="17">
        <f t="shared" si="10"/>
        <v>19.083281310720007</v>
      </c>
      <c r="I25" s="60">
        <f t="shared" si="11"/>
        <v>171.74953179648006</v>
      </c>
      <c r="J25" s="3">
        <f t="shared" si="15"/>
        <v>2671.6593835008007</v>
      </c>
      <c r="K25" s="3">
        <f t="shared" si="16"/>
        <v>0</v>
      </c>
      <c r="L25" s="3">
        <f t="shared" si="17"/>
        <v>10</v>
      </c>
      <c r="M25" s="3">
        <f t="shared" si="18"/>
        <v>0</v>
      </c>
      <c r="N25" s="3">
        <f t="shared" si="19"/>
        <v>10</v>
      </c>
    </row>
    <row r="26" spans="1:14" s="3" customFormat="1" ht="21" customHeight="1">
      <c r="A26" s="13">
        <v>33</v>
      </c>
      <c r="B26" s="14">
        <v>1</v>
      </c>
      <c r="C26" s="57">
        <v>0.6</v>
      </c>
      <c r="D26" s="52">
        <f>ROUND(203000/340.75,2)</f>
        <v>595.74</v>
      </c>
      <c r="E26" s="15">
        <f t="shared" si="12"/>
        <v>357.44</v>
      </c>
      <c r="F26" s="49">
        <f t="shared" si="13"/>
        <v>953.1800000000001</v>
      </c>
      <c r="G26" s="16">
        <f t="shared" si="14"/>
        <v>199.74692146464002</v>
      </c>
      <c r="H26" s="17">
        <f t="shared" si="10"/>
        <v>19.974692146464005</v>
      </c>
      <c r="I26" s="60">
        <f t="shared" si="11"/>
        <v>179.77222931817602</v>
      </c>
      <c r="J26" s="3">
        <f t="shared" si="15"/>
        <v>2796.4569005049602</v>
      </c>
      <c r="K26" s="3">
        <f t="shared" si="16"/>
        <v>0</v>
      </c>
      <c r="L26" s="3">
        <f t="shared" si="17"/>
        <v>10</v>
      </c>
      <c r="M26" s="3">
        <f t="shared" si="18"/>
        <v>0</v>
      </c>
      <c r="N26" s="3">
        <f t="shared" si="19"/>
        <v>10</v>
      </c>
    </row>
    <row r="27" spans="1:14" s="3" customFormat="1" ht="21" customHeight="1">
      <c r="A27" s="13">
        <v>34</v>
      </c>
      <c r="B27" s="14">
        <v>1</v>
      </c>
      <c r="C27" s="57">
        <v>0.6</v>
      </c>
      <c r="D27" s="52">
        <f>ROUND(203000/340.75,2)</f>
        <v>595.74</v>
      </c>
      <c r="E27" s="15">
        <f t="shared" si="12"/>
        <v>357.44</v>
      </c>
      <c r="F27" s="49">
        <f t="shared" si="13"/>
        <v>953.1800000000001</v>
      </c>
      <c r="G27" s="16">
        <f t="shared" si="14"/>
        <v>205.79985847872004</v>
      </c>
      <c r="H27" s="17">
        <f t="shared" si="10"/>
        <v>20.579985847872003</v>
      </c>
      <c r="I27" s="60">
        <f t="shared" si="11"/>
        <v>185.21987263084804</v>
      </c>
      <c r="J27" s="3">
        <f t="shared" si="15"/>
        <v>2881.1980187020804</v>
      </c>
      <c r="K27" s="3">
        <f t="shared" si="16"/>
        <v>0</v>
      </c>
      <c r="L27" s="3">
        <f t="shared" si="17"/>
        <v>10</v>
      </c>
      <c r="M27" s="3">
        <f t="shared" si="18"/>
        <v>0</v>
      </c>
      <c r="N27" s="3">
        <f t="shared" si="19"/>
        <v>10</v>
      </c>
    </row>
    <row r="28" spans="1:14" s="3" customFormat="1" ht="21" customHeight="1" thickBot="1">
      <c r="A28" s="19">
        <v>35</v>
      </c>
      <c r="B28" s="20">
        <v>1</v>
      </c>
      <c r="C28" s="58">
        <v>0.6</v>
      </c>
      <c r="D28" s="53">
        <f>ROUND(203000/340.75,2)</f>
        <v>595.74</v>
      </c>
      <c r="E28" s="21">
        <f t="shared" si="12"/>
        <v>357.44</v>
      </c>
      <c r="F28" s="50">
        <f t="shared" si="13"/>
        <v>953.1800000000001</v>
      </c>
      <c r="G28" s="22">
        <f t="shared" si="14"/>
        <v>211.8527954928</v>
      </c>
      <c r="H28" s="23">
        <f t="shared" si="10"/>
        <v>21.185279549279997</v>
      </c>
      <c r="I28" s="61">
        <f t="shared" si="11"/>
        <v>190.66751594352002</v>
      </c>
      <c r="J28" s="3">
        <f t="shared" si="15"/>
        <v>2965.9391368992</v>
      </c>
      <c r="K28" s="3">
        <f t="shared" si="16"/>
        <v>0</v>
      </c>
      <c r="L28" s="3">
        <f t="shared" si="17"/>
        <v>10</v>
      </c>
      <c r="M28" s="3">
        <f t="shared" si="18"/>
        <v>0</v>
      </c>
      <c r="N28" s="3">
        <f t="shared" si="19"/>
        <v>10</v>
      </c>
    </row>
    <row r="29" spans="1:9" s="3" customFormat="1" ht="13.5" customHeight="1">
      <c r="A29" s="32"/>
      <c r="B29" s="33"/>
      <c r="C29" s="79"/>
      <c r="D29" s="33"/>
      <c r="E29" s="34"/>
      <c r="F29" s="34"/>
      <c r="G29" s="34"/>
      <c r="H29" s="34"/>
      <c r="I29" s="81"/>
    </row>
    <row r="31" spans="7:9" ht="12.75" customHeight="1">
      <c r="G31" s="126">
        <v>38650</v>
      </c>
      <c r="H31" s="126"/>
      <c r="I31" s="126"/>
    </row>
    <row r="32" ht="18.75">
      <c r="H32" s="77" t="s">
        <v>26</v>
      </c>
    </row>
    <row r="33" ht="18.75">
      <c r="H33" s="77" t="s">
        <v>27</v>
      </c>
    </row>
    <row r="34" ht="18.75">
      <c r="H34" s="77" t="s">
        <v>28</v>
      </c>
    </row>
  </sheetData>
  <mergeCells count="17">
    <mergeCell ref="G31:I31"/>
    <mergeCell ref="A15:I15"/>
    <mergeCell ref="A16:A17"/>
    <mergeCell ref="B16:B17"/>
    <mergeCell ref="G16:I16"/>
    <mergeCell ref="C16:C17"/>
    <mergeCell ref="D16:D17"/>
    <mergeCell ref="E16:E17"/>
    <mergeCell ref="F16:F17"/>
    <mergeCell ref="A1:I1"/>
    <mergeCell ref="A2:A3"/>
    <mergeCell ref="B2:B3"/>
    <mergeCell ref="G2:I2"/>
    <mergeCell ref="C2:C3"/>
    <mergeCell ref="E2:E3"/>
    <mergeCell ref="D2:D3"/>
    <mergeCell ref="F2:F3"/>
  </mergeCells>
  <printOptions horizontalCentered="1"/>
  <pageMargins left="0.7480314960629921" right="0.7480314960629921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99"/>
  <sheetViews>
    <sheetView showGridLines="0" tabSelected="1" workbookViewId="0" topLeftCell="A1">
      <selection activeCell="A8" sqref="A8"/>
    </sheetView>
  </sheetViews>
  <sheetFormatPr defaultColWidth="9.00390625" defaultRowHeight="12.75"/>
  <cols>
    <col min="1" max="1" width="22.75390625" style="66" customWidth="1"/>
    <col min="2" max="3" width="32.75390625" style="66" customWidth="1"/>
    <col min="4" max="16384" width="9.125" style="66" customWidth="1"/>
  </cols>
  <sheetData>
    <row r="1" spans="1:3" ht="79.5" customHeight="1" thickBot="1">
      <c r="A1" s="146" t="s">
        <v>19</v>
      </c>
      <c r="B1" s="146"/>
      <c r="C1" s="146"/>
    </row>
    <row r="2" spans="1:3" ht="56.25" customHeight="1" thickBot="1" thickTop="1">
      <c r="A2" s="67"/>
      <c r="B2" s="68" t="s">
        <v>20</v>
      </c>
      <c r="C2" s="68" t="s">
        <v>21</v>
      </c>
    </row>
    <row r="3" spans="1:3" ht="27" thickBot="1" thickTop="1">
      <c r="A3" s="69" t="s">
        <v>22</v>
      </c>
      <c r="B3" s="78" t="s">
        <v>23</v>
      </c>
      <c r="C3" s="78" t="s">
        <v>23</v>
      </c>
    </row>
    <row r="4" spans="1:3" ht="24.75" customHeight="1">
      <c r="A4" s="70">
        <v>20</v>
      </c>
      <c r="B4" s="71">
        <v>23420.67</v>
      </c>
      <c r="C4" s="71">
        <v>22037</v>
      </c>
    </row>
    <row r="5" spans="1:3" ht="24.75" customHeight="1">
      <c r="A5" s="72">
        <v>21</v>
      </c>
      <c r="B5" s="73">
        <v>25077.92</v>
      </c>
      <c r="C5" s="73">
        <v>23602.94</v>
      </c>
    </row>
    <row r="6" spans="1:3" ht="24.75" customHeight="1">
      <c r="A6" s="72">
        <v>22</v>
      </c>
      <c r="B6" s="73">
        <v>26637.75</v>
      </c>
      <c r="C6" s="73">
        <v>25078.61</v>
      </c>
    </row>
    <row r="7" spans="1:3" ht="24.75" customHeight="1">
      <c r="A7" s="72">
        <v>23</v>
      </c>
      <c r="B7" s="73">
        <v>28394.28</v>
      </c>
      <c r="C7" s="73">
        <v>26740.21</v>
      </c>
    </row>
    <row r="8" spans="1:3" ht="24.75" customHeight="1">
      <c r="A8" s="72">
        <v>24</v>
      </c>
      <c r="B8" s="73">
        <v>30041.79</v>
      </c>
      <c r="C8" s="73">
        <v>28300.25</v>
      </c>
    </row>
    <row r="9" spans="1:3" ht="24.75" customHeight="1">
      <c r="A9" s="72">
        <v>25</v>
      </c>
      <c r="B9" s="73">
        <v>31905.52</v>
      </c>
      <c r="C9" s="73">
        <v>30059.08</v>
      </c>
    </row>
    <row r="10" spans="1:3" ht="24.75" customHeight="1">
      <c r="A10" s="72">
        <v>26</v>
      </c>
      <c r="B10" s="73">
        <v>33643.06</v>
      </c>
      <c r="C10" s="73">
        <v>31705.92</v>
      </c>
    </row>
    <row r="11" spans="1:3" ht="24.75" customHeight="1">
      <c r="A11" s="72">
        <v>27</v>
      </c>
      <c r="B11" s="73">
        <v>35605.4</v>
      </c>
      <c r="C11" s="73">
        <v>33558.6</v>
      </c>
    </row>
    <row r="12" spans="1:3" ht="24.75" customHeight="1">
      <c r="A12" s="72">
        <v>28</v>
      </c>
      <c r="B12" s="73">
        <v>37434.91</v>
      </c>
      <c r="C12" s="73">
        <v>35293.91</v>
      </c>
    </row>
    <row r="13" spans="1:3" ht="24.75" customHeight="1">
      <c r="A13" s="72">
        <v>29</v>
      </c>
      <c r="B13" s="73">
        <v>39503.06</v>
      </c>
      <c r="C13" s="73">
        <v>37253.8</v>
      </c>
    </row>
    <row r="14" spans="1:3" ht="24.75" customHeight="1">
      <c r="A14" s="72">
        <v>30</v>
      </c>
      <c r="B14" s="73">
        <v>41426.68</v>
      </c>
      <c r="C14" s="73">
        <v>39080.27</v>
      </c>
    </row>
    <row r="15" spans="1:3" ht="24.75" customHeight="1">
      <c r="A15" s="72">
        <v>31</v>
      </c>
      <c r="B15" s="73">
        <v>43602.4</v>
      </c>
      <c r="C15" s="73">
        <v>41143.95</v>
      </c>
    </row>
    <row r="16" spans="1:3" ht="24.75" customHeight="1">
      <c r="A16" s="72">
        <v>32</v>
      </c>
      <c r="B16" s="73">
        <v>45404.82</v>
      </c>
      <c r="C16" s="73">
        <v>42857.38</v>
      </c>
    </row>
    <row r="17" spans="1:3" ht="24.75" customHeight="1">
      <c r="A17" s="72">
        <v>33</v>
      </c>
      <c r="B17" s="73">
        <v>47475.64</v>
      </c>
      <c r="C17" s="73">
        <v>44817.19</v>
      </c>
    </row>
    <row r="18" spans="1:3" ht="24.75" customHeight="1">
      <c r="A18" s="72">
        <v>34</v>
      </c>
      <c r="B18" s="73">
        <v>49129.57</v>
      </c>
      <c r="C18" s="73">
        <v>46392.93</v>
      </c>
    </row>
    <row r="19" spans="1:3" ht="24.75" customHeight="1" thickBot="1">
      <c r="A19" s="74">
        <v>35</v>
      </c>
      <c r="B19" s="75">
        <v>50789.34</v>
      </c>
      <c r="C19" s="75">
        <v>47973.74</v>
      </c>
    </row>
    <row r="20" spans="1:3" ht="29.25" customHeight="1" thickTop="1">
      <c r="A20" s="147" t="s">
        <v>24</v>
      </c>
      <c r="B20" s="147"/>
      <c r="C20" s="147"/>
    </row>
    <row r="21" spans="1:3" ht="78" customHeight="1">
      <c r="A21" s="76"/>
      <c r="B21" s="76"/>
      <c r="C21" s="76"/>
    </row>
    <row r="22" spans="1:3" ht="69.75" customHeight="1">
      <c r="A22" s="148"/>
      <c r="B22" s="148"/>
      <c r="C22" s="148"/>
    </row>
    <row r="23" spans="1:3" ht="15.75">
      <c r="A23" s="107"/>
      <c r="B23" s="107"/>
      <c r="C23" s="107"/>
    </row>
    <row r="24" spans="1:3" ht="15.75">
      <c r="A24" s="108"/>
      <c r="B24" s="109"/>
      <c r="C24" s="109"/>
    </row>
    <row r="25" spans="1:3" ht="24.75" customHeight="1">
      <c r="A25" s="110"/>
      <c r="B25" s="111"/>
      <c r="C25" s="111"/>
    </row>
    <row r="26" spans="1:3" ht="24.75" customHeight="1">
      <c r="A26" s="101"/>
      <c r="B26" s="102"/>
      <c r="C26" s="102"/>
    </row>
    <row r="27" spans="1:3" ht="24.75" customHeight="1">
      <c r="A27" s="101"/>
      <c r="B27" s="102"/>
      <c r="C27" s="102"/>
    </row>
    <row r="28" spans="1:3" ht="24.75" customHeight="1">
      <c r="A28" s="101"/>
      <c r="B28" s="102"/>
      <c r="C28" s="102"/>
    </row>
    <row r="29" spans="1:3" ht="24.75" customHeight="1">
      <c r="A29" s="101"/>
      <c r="B29" s="102"/>
      <c r="C29" s="102"/>
    </row>
    <row r="30" spans="1:3" ht="24.75" customHeight="1">
      <c r="A30" s="101"/>
      <c r="B30" s="102"/>
      <c r="C30" s="102"/>
    </row>
    <row r="31" spans="1:3" ht="24.75" customHeight="1">
      <c r="A31" s="101"/>
      <c r="B31" s="102"/>
      <c r="C31" s="102"/>
    </row>
    <row r="32" spans="1:3" ht="24.75" customHeight="1">
      <c r="A32" s="101"/>
      <c r="B32" s="102"/>
      <c r="C32" s="102"/>
    </row>
    <row r="33" spans="1:3" ht="24.75" customHeight="1">
      <c r="A33" s="101"/>
      <c r="B33" s="102"/>
      <c r="C33" s="102"/>
    </row>
    <row r="34" spans="1:3" ht="24.75" customHeight="1">
      <c r="A34" s="101"/>
      <c r="B34" s="102"/>
      <c r="C34" s="102"/>
    </row>
    <row r="35" spans="1:3" ht="24.75" customHeight="1">
      <c r="A35" s="101"/>
      <c r="B35" s="102"/>
      <c r="C35" s="102"/>
    </row>
    <row r="36" spans="1:3" ht="24.75" customHeight="1">
      <c r="A36" s="101"/>
      <c r="B36" s="102"/>
      <c r="C36" s="102"/>
    </row>
    <row r="37" spans="1:3" ht="24.75" customHeight="1">
      <c r="A37" s="101"/>
      <c r="B37" s="102"/>
      <c r="C37" s="102"/>
    </row>
    <row r="38" spans="1:3" ht="24.75" customHeight="1">
      <c r="A38" s="101"/>
      <c r="B38" s="102"/>
      <c r="C38" s="102"/>
    </row>
    <row r="39" spans="1:3" ht="24.75" customHeight="1">
      <c r="A39" s="101"/>
      <c r="B39" s="102"/>
      <c r="C39" s="102"/>
    </row>
    <row r="40" spans="1:3" ht="24.75" customHeight="1">
      <c r="A40" s="101"/>
      <c r="B40" s="102"/>
      <c r="C40" s="102"/>
    </row>
    <row r="41" spans="1:3" ht="39.75" customHeight="1">
      <c r="A41" s="147"/>
      <c r="B41" s="147"/>
      <c r="C41" s="147"/>
    </row>
    <row r="42" spans="1:3" ht="39.75" customHeight="1">
      <c r="A42" s="145"/>
      <c r="B42" s="145"/>
      <c r="C42" s="145"/>
    </row>
    <row r="43" spans="1:3" ht="18.75">
      <c r="A43" s="103"/>
      <c r="B43" s="103"/>
      <c r="C43" s="104"/>
    </row>
    <row r="44" spans="1:3" ht="18.75">
      <c r="A44" s="103"/>
      <c r="B44" s="103"/>
      <c r="C44" s="105"/>
    </row>
    <row r="45" spans="1:3" ht="18.75">
      <c r="A45" s="103"/>
      <c r="B45" s="103"/>
      <c r="C45" s="105"/>
    </row>
    <row r="46" spans="1:3" ht="18.75">
      <c r="A46" s="103"/>
      <c r="B46" s="103"/>
      <c r="C46" s="105"/>
    </row>
    <row r="47" spans="1:3" ht="12.75">
      <c r="A47" s="103"/>
      <c r="B47" s="103"/>
      <c r="C47" s="103"/>
    </row>
    <row r="48" spans="1:3" ht="12.75">
      <c r="A48" s="103"/>
      <c r="B48" s="103"/>
      <c r="C48" s="103"/>
    </row>
    <row r="49" spans="1:3" ht="12.75">
      <c r="A49" s="103"/>
      <c r="B49" s="103"/>
      <c r="C49" s="103"/>
    </row>
    <row r="50" spans="1:3" ht="12.75">
      <c r="A50" s="103"/>
      <c r="B50" s="103"/>
      <c r="C50" s="103"/>
    </row>
    <row r="51" spans="1:3" ht="12.75">
      <c r="A51" s="103"/>
      <c r="B51" s="103"/>
      <c r="C51" s="103"/>
    </row>
    <row r="52" spans="1:3" ht="12.75">
      <c r="A52" s="103"/>
      <c r="B52" s="103"/>
      <c r="C52" s="103"/>
    </row>
    <row r="53" spans="1:3" ht="12.75">
      <c r="A53" s="103"/>
      <c r="B53" s="103"/>
      <c r="C53" s="103"/>
    </row>
    <row r="54" spans="1:3" ht="12.75">
      <c r="A54" s="103"/>
      <c r="B54" s="103"/>
      <c r="C54" s="103"/>
    </row>
    <row r="55" spans="1:3" ht="12.75">
      <c r="A55" s="103"/>
      <c r="B55" s="103"/>
      <c r="C55" s="103"/>
    </row>
    <row r="56" spans="1:3" ht="12.75">
      <c r="A56" s="103"/>
      <c r="B56" s="103"/>
      <c r="C56" s="103"/>
    </row>
    <row r="57" spans="1:3" ht="12.75">
      <c r="A57" s="103"/>
      <c r="B57" s="103"/>
      <c r="C57" s="103"/>
    </row>
    <row r="58" spans="1:3" ht="12.75">
      <c r="A58" s="103"/>
      <c r="B58" s="103"/>
      <c r="C58" s="103"/>
    </row>
    <row r="59" spans="1:3" ht="12.75">
      <c r="A59" s="103"/>
      <c r="B59" s="103"/>
      <c r="C59" s="103"/>
    </row>
    <row r="60" spans="1:3" ht="12.75">
      <c r="A60" s="103"/>
      <c r="B60" s="103"/>
      <c r="C60" s="103"/>
    </row>
    <row r="61" spans="1:3" ht="12.75">
      <c r="A61" s="103"/>
      <c r="B61" s="103"/>
      <c r="C61" s="103"/>
    </row>
    <row r="62" spans="1:3" ht="12.75">
      <c r="A62" s="103"/>
      <c r="B62" s="103"/>
      <c r="C62" s="103"/>
    </row>
    <row r="63" spans="1:3" ht="12.75">
      <c r="A63" s="103"/>
      <c r="B63" s="103"/>
      <c r="C63" s="103"/>
    </row>
    <row r="64" spans="1:3" ht="12.75">
      <c r="A64" s="103"/>
      <c r="B64" s="103"/>
      <c r="C64" s="103"/>
    </row>
    <row r="65" spans="1:3" ht="12.75">
      <c r="A65" s="103"/>
      <c r="B65" s="103"/>
      <c r="C65" s="103"/>
    </row>
    <row r="66" spans="1:3" ht="12.75">
      <c r="A66" s="103"/>
      <c r="B66" s="103"/>
      <c r="C66" s="103"/>
    </row>
    <row r="67" spans="1:3" ht="12.75">
      <c r="A67" s="103"/>
      <c r="B67" s="103"/>
      <c r="C67" s="103"/>
    </row>
    <row r="68" spans="1:3" ht="12.75">
      <c r="A68" s="103"/>
      <c r="B68" s="103"/>
      <c r="C68" s="103"/>
    </row>
    <row r="69" spans="1:3" ht="12.75">
      <c r="A69" s="103"/>
      <c r="B69" s="103"/>
      <c r="C69" s="103"/>
    </row>
    <row r="70" spans="1:3" ht="12.75">
      <c r="A70" s="103"/>
      <c r="B70" s="103"/>
      <c r="C70" s="103"/>
    </row>
    <row r="71" spans="1:3" ht="12.75">
      <c r="A71" s="103"/>
      <c r="B71" s="103"/>
      <c r="C71" s="103"/>
    </row>
    <row r="72" spans="1:3" ht="12.75">
      <c r="A72" s="103"/>
      <c r="B72" s="103"/>
      <c r="C72" s="103"/>
    </row>
    <row r="73" spans="1:3" ht="12.75">
      <c r="A73" s="103"/>
      <c r="B73" s="103"/>
      <c r="C73" s="103"/>
    </row>
    <row r="74" spans="1:3" ht="12.75">
      <c r="A74" s="103"/>
      <c r="B74" s="103"/>
      <c r="C74" s="103"/>
    </row>
    <row r="75" spans="1:3" ht="12.75">
      <c r="A75" s="103"/>
      <c r="B75" s="103"/>
      <c r="C75" s="103"/>
    </row>
    <row r="76" spans="1:3" ht="12.75">
      <c r="A76" s="103"/>
      <c r="B76" s="103"/>
      <c r="C76" s="103"/>
    </row>
    <row r="77" spans="1:3" ht="12.75">
      <c r="A77" s="103"/>
      <c r="B77" s="103"/>
      <c r="C77" s="103"/>
    </row>
    <row r="78" spans="1:3" ht="12.75">
      <c r="A78" s="103"/>
      <c r="B78" s="103"/>
      <c r="C78" s="103"/>
    </row>
    <row r="79" spans="1:3" ht="12.75">
      <c r="A79" s="103"/>
      <c r="B79" s="103"/>
      <c r="C79" s="103"/>
    </row>
    <row r="80" spans="1:3" ht="12.75">
      <c r="A80" s="103"/>
      <c r="B80" s="103"/>
      <c r="C80" s="103"/>
    </row>
    <row r="81" spans="1:3" ht="12.75">
      <c r="A81" s="103"/>
      <c r="B81" s="103"/>
      <c r="C81" s="103"/>
    </row>
    <row r="82" spans="1:3" ht="12.75">
      <c r="A82" s="103"/>
      <c r="B82" s="103"/>
      <c r="C82" s="103"/>
    </row>
    <row r="83" spans="1:3" ht="12.75">
      <c r="A83" s="103"/>
      <c r="B83" s="103"/>
      <c r="C83" s="103"/>
    </row>
    <row r="84" spans="1:3" ht="12.75">
      <c r="A84" s="103"/>
      <c r="B84" s="103"/>
      <c r="C84" s="103"/>
    </row>
    <row r="85" spans="1:3" ht="12.75">
      <c r="A85" s="103"/>
      <c r="B85" s="103"/>
      <c r="C85" s="103"/>
    </row>
    <row r="86" spans="1:3" ht="12.75">
      <c r="A86" s="103"/>
      <c r="B86" s="103"/>
      <c r="C86" s="103"/>
    </row>
    <row r="87" spans="1:3" ht="12.75">
      <c r="A87" s="103"/>
      <c r="B87" s="103"/>
      <c r="C87" s="103"/>
    </row>
    <row r="88" spans="1:3" ht="12.75">
      <c r="A88" s="103"/>
      <c r="B88" s="103"/>
      <c r="C88" s="103"/>
    </row>
    <row r="89" spans="1:3" ht="12.75">
      <c r="A89" s="103"/>
      <c r="B89" s="103"/>
      <c r="C89" s="103"/>
    </row>
    <row r="90" spans="1:3" ht="12.75">
      <c r="A90" s="103"/>
      <c r="B90" s="103"/>
      <c r="C90" s="103"/>
    </row>
    <row r="91" spans="1:3" ht="12.75">
      <c r="A91" s="103"/>
      <c r="B91" s="103"/>
      <c r="C91" s="103"/>
    </row>
    <row r="92" spans="1:3" ht="12.75">
      <c r="A92" s="103"/>
      <c r="B92" s="103"/>
      <c r="C92" s="103"/>
    </row>
    <row r="93" spans="1:3" ht="12.75">
      <c r="A93" s="103"/>
      <c r="B93" s="103"/>
      <c r="C93" s="103"/>
    </row>
    <row r="94" spans="1:3" ht="12.75">
      <c r="A94" s="103"/>
      <c r="B94" s="103"/>
      <c r="C94" s="103"/>
    </row>
    <row r="95" spans="1:3" ht="12.75">
      <c r="A95" s="103"/>
      <c r="B95" s="103"/>
      <c r="C95" s="103"/>
    </row>
    <row r="96" spans="1:3" ht="12.75">
      <c r="A96" s="103"/>
      <c r="B96" s="103"/>
      <c r="C96" s="103"/>
    </row>
    <row r="97" spans="1:3" ht="12.75">
      <c r="A97" s="103"/>
      <c r="B97" s="103"/>
      <c r="C97" s="103"/>
    </row>
    <row r="98" spans="1:3" ht="12.75">
      <c r="A98" s="103"/>
      <c r="B98" s="103"/>
      <c r="C98" s="103"/>
    </row>
    <row r="99" spans="1:3" ht="12.75">
      <c r="A99" s="103"/>
      <c r="B99" s="103"/>
      <c r="C99" s="103"/>
    </row>
    <row r="100" spans="1:3" ht="12.75">
      <c r="A100" s="103"/>
      <c r="B100" s="103"/>
      <c r="C100" s="103"/>
    </row>
    <row r="101" spans="1:3" ht="12.75">
      <c r="A101" s="103"/>
      <c r="B101" s="103"/>
      <c r="C101" s="103"/>
    </row>
    <row r="102" spans="1:3" ht="12.75">
      <c r="A102" s="103"/>
      <c r="B102" s="103"/>
      <c r="C102" s="103"/>
    </row>
    <row r="103" spans="1:3" ht="12.75">
      <c r="A103" s="103"/>
      <c r="B103" s="103"/>
      <c r="C103" s="103"/>
    </row>
    <row r="104" spans="1:3" ht="12.75">
      <c r="A104" s="103"/>
      <c r="B104" s="103"/>
      <c r="C104" s="103"/>
    </row>
    <row r="105" spans="1:3" ht="12.75">
      <c r="A105" s="103"/>
      <c r="B105" s="103"/>
      <c r="C105" s="103"/>
    </row>
    <row r="106" spans="1:3" ht="12.75">
      <c r="A106" s="103"/>
      <c r="B106" s="103"/>
      <c r="C106" s="103"/>
    </row>
    <row r="107" spans="1:3" ht="12.75">
      <c r="A107" s="103"/>
      <c r="B107" s="103"/>
      <c r="C107" s="103"/>
    </row>
    <row r="108" spans="1:3" ht="12.75">
      <c r="A108" s="103"/>
      <c r="B108" s="103"/>
      <c r="C108" s="103"/>
    </row>
    <row r="109" spans="1:3" ht="12.75">
      <c r="A109" s="103"/>
      <c r="B109" s="103"/>
      <c r="C109" s="103"/>
    </row>
    <row r="110" spans="1:3" ht="12.75">
      <c r="A110" s="103"/>
      <c r="B110" s="103"/>
      <c r="C110" s="103"/>
    </row>
    <row r="111" spans="1:3" ht="12.75">
      <c r="A111" s="103"/>
      <c r="B111" s="103"/>
      <c r="C111" s="103"/>
    </row>
    <row r="112" spans="1:3" ht="12.75">
      <c r="A112" s="103"/>
      <c r="B112" s="103"/>
      <c r="C112" s="103"/>
    </row>
    <row r="113" spans="1:3" ht="12.75">
      <c r="A113" s="103"/>
      <c r="B113" s="103"/>
      <c r="C113" s="103"/>
    </row>
    <row r="114" spans="1:3" ht="12.75">
      <c r="A114" s="103"/>
      <c r="B114" s="103"/>
      <c r="C114" s="103"/>
    </row>
    <row r="115" spans="1:3" ht="12.75">
      <c r="A115" s="103"/>
      <c r="B115" s="103"/>
      <c r="C115" s="103"/>
    </row>
    <row r="116" spans="1:3" ht="12.75">
      <c r="A116" s="103"/>
      <c r="B116" s="103"/>
      <c r="C116" s="103"/>
    </row>
    <row r="117" spans="1:3" ht="12.75">
      <c r="A117" s="103"/>
      <c r="B117" s="103"/>
      <c r="C117" s="103"/>
    </row>
    <row r="118" spans="1:3" ht="12.75">
      <c r="A118" s="103"/>
      <c r="B118" s="103"/>
      <c r="C118" s="103"/>
    </row>
    <row r="119" spans="1:3" ht="12.75">
      <c r="A119" s="103"/>
      <c r="B119" s="103"/>
      <c r="C119" s="103"/>
    </row>
    <row r="120" spans="1:3" ht="12.75">
      <c r="A120" s="103"/>
      <c r="B120" s="103"/>
      <c r="C120" s="103"/>
    </row>
    <row r="121" spans="1:3" ht="12.75">
      <c r="A121" s="103"/>
      <c r="B121" s="103"/>
      <c r="C121" s="103"/>
    </row>
    <row r="122" spans="1:3" ht="12.75">
      <c r="A122" s="103"/>
      <c r="B122" s="103"/>
      <c r="C122" s="103"/>
    </row>
    <row r="123" spans="1:3" ht="12.75">
      <c r="A123" s="103"/>
      <c r="B123" s="103"/>
      <c r="C123" s="103"/>
    </row>
    <row r="124" spans="1:3" ht="12.75">
      <c r="A124" s="103"/>
      <c r="B124" s="103"/>
      <c r="C124" s="103"/>
    </row>
    <row r="125" spans="1:3" ht="12.75">
      <c r="A125" s="103"/>
      <c r="B125" s="103"/>
      <c r="C125" s="103"/>
    </row>
    <row r="126" spans="1:3" ht="12.75">
      <c r="A126" s="103"/>
      <c r="B126" s="103"/>
      <c r="C126" s="103"/>
    </row>
    <row r="127" spans="1:3" ht="12.75">
      <c r="A127" s="103"/>
      <c r="B127" s="103"/>
      <c r="C127" s="103"/>
    </row>
    <row r="128" spans="1:3" ht="12.75">
      <c r="A128" s="103"/>
      <c r="B128" s="103"/>
      <c r="C128" s="103"/>
    </row>
    <row r="129" spans="1:3" ht="12.75">
      <c r="A129" s="103"/>
      <c r="B129" s="103"/>
      <c r="C129" s="103"/>
    </row>
    <row r="130" spans="1:3" ht="12.75">
      <c r="A130" s="103"/>
      <c r="B130" s="103"/>
      <c r="C130" s="103"/>
    </row>
    <row r="131" spans="1:3" ht="12.75">
      <c r="A131" s="103"/>
      <c r="B131" s="103"/>
      <c r="C131" s="103"/>
    </row>
    <row r="132" spans="1:3" ht="12.75">
      <c r="A132" s="103"/>
      <c r="B132" s="103"/>
      <c r="C132" s="103"/>
    </row>
    <row r="133" spans="1:3" ht="12.75">
      <c r="A133" s="103"/>
      <c r="B133" s="103"/>
      <c r="C133" s="103"/>
    </row>
    <row r="134" spans="1:3" ht="12.75">
      <c r="A134" s="103"/>
      <c r="B134" s="103"/>
      <c r="C134" s="103"/>
    </row>
    <row r="135" spans="1:3" ht="12.75">
      <c r="A135" s="103"/>
      <c r="B135" s="103"/>
      <c r="C135" s="103"/>
    </row>
    <row r="136" spans="1:3" ht="12.75">
      <c r="A136" s="103"/>
      <c r="B136" s="103"/>
      <c r="C136" s="103"/>
    </row>
    <row r="137" spans="1:3" ht="12.75">
      <c r="A137" s="103"/>
      <c r="B137" s="103"/>
      <c r="C137" s="103"/>
    </row>
    <row r="138" spans="1:3" ht="12.75">
      <c r="A138" s="103"/>
      <c r="B138" s="103"/>
      <c r="C138" s="103"/>
    </row>
    <row r="139" spans="1:3" ht="12.75">
      <c r="A139" s="103"/>
      <c r="B139" s="103"/>
      <c r="C139" s="103"/>
    </row>
    <row r="140" spans="1:3" ht="12.75">
      <c r="A140" s="103"/>
      <c r="B140" s="103"/>
      <c r="C140" s="103"/>
    </row>
    <row r="141" spans="1:3" ht="12.75">
      <c r="A141" s="103"/>
      <c r="B141" s="103"/>
      <c r="C141" s="103"/>
    </row>
    <row r="142" spans="1:3" ht="12.75">
      <c r="A142" s="103"/>
      <c r="B142" s="103"/>
      <c r="C142" s="103"/>
    </row>
    <row r="143" spans="1:3" ht="12.75">
      <c r="A143" s="103"/>
      <c r="B143" s="103"/>
      <c r="C143" s="103"/>
    </row>
    <row r="144" spans="1:3" ht="12.75">
      <c r="A144" s="103"/>
      <c r="B144" s="103"/>
      <c r="C144" s="103"/>
    </row>
    <row r="145" spans="1:3" ht="12.75">
      <c r="A145" s="103"/>
      <c r="B145" s="103"/>
      <c r="C145" s="103"/>
    </row>
    <row r="146" spans="1:3" ht="12.75">
      <c r="A146" s="103"/>
      <c r="B146" s="103"/>
      <c r="C146" s="103"/>
    </row>
    <row r="147" spans="1:3" ht="12.75">
      <c r="A147" s="103"/>
      <c r="B147" s="103"/>
      <c r="C147" s="103"/>
    </row>
    <row r="148" spans="1:3" ht="12.75">
      <c r="A148" s="103"/>
      <c r="B148" s="103"/>
      <c r="C148" s="103"/>
    </row>
    <row r="149" spans="1:3" ht="12.75">
      <c r="A149" s="103"/>
      <c r="B149" s="103"/>
      <c r="C149" s="103"/>
    </row>
    <row r="150" spans="1:3" ht="12.75">
      <c r="A150" s="103"/>
      <c r="B150" s="103"/>
      <c r="C150" s="103"/>
    </row>
    <row r="151" spans="1:3" ht="12.75">
      <c r="A151" s="103"/>
      <c r="B151" s="103"/>
      <c r="C151" s="103"/>
    </row>
    <row r="152" spans="1:3" ht="12.75">
      <c r="A152" s="103"/>
      <c r="B152" s="103"/>
      <c r="C152" s="103"/>
    </row>
    <row r="153" spans="1:3" ht="12.75">
      <c r="A153" s="103"/>
      <c r="B153" s="103"/>
      <c r="C153" s="103"/>
    </row>
    <row r="154" spans="1:3" ht="12.75">
      <c r="A154" s="103"/>
      <c r="B154" s="103"/>
      <c r="C154" s="103"/>
    </row>
    <row r="155" spans="1:3" ht="12.75">
      <c r="A155" s="103"/>
      <c r="B155" s="103"/>
      <c r="C155" s="103"/>
    </row>
    <row r="156" spans="1:3" ht="12.75">
      <c r="A156" s="103"/>
      <c r="B156" s="103"/>
      <c r="C156" s="103"/>
    </row>
    <row r="157" spans="1:3" ht="12.75">
      <c r="A157" s="103"/>
      <c r="B157" s="103"/>
      <c r="C157" s="103"/>
    </row>
    <row r="158" spans="1:3" ht="12.75">
      <c r="A158" s="103"/>
      <c r="B158" s="103"/>
      <c r="C158" s="103"/>
    </row>
    <row r="159" spans="1:3" ht="12.75">
      <c r="A159" s="103"/>
      <c r="B159" s="103"/>
      <c r="C159" s="103"/>
    </row>
    <row r="160" spans="1:3" ht="12.75">
      <c r="A160" s="103"/>
      <c r="B160" s="103"/>
      <c r="C160" s="103"/>
    </row>
    <row r="161" spans="1:3" ht="12.75">
      <c r="A161" s="103"/>
      <c r="B161" s="103"/>
      <c r="C161" s="103"/>
    </row>
    <row r="162" spans="1:3" ht="12.75">
      <c r="A162" s="103"/>
      <c r="B162" s="103"/>
      <c r="C162" s="103"/>
    </row>
    <row r="163" spans="1:3" ht="12.75">
      <c r="A163" s="103"/>
      <c r="B163" s="103"/>
      <c r="C163" s="103"/>
    </row>
    <row r="164" spans="1:3" ht="12.75">
      <c r="A164" s="103"/>
      <c r="B164" s="103"/>
      <c r="C164" s="103"/>
    </row>
    <row r="165" spans="1:3" ht="12.75">
      <c r="A165" s="103"/>
      <c r="B165" s="103"/>
      <c r="C165" s="103"/>
    </row>
    <row r="166" spans="1:3" ht="12.75">
      <c r="A166" s="103"/>
      <c r="B166" s="103"/>
      <c r="C166" s="103"/>
    </row>
    <row r="167" spans="1:3" ht="12.75">
      <c r="A167" s="103"/>
      <c r="B167" s="103"/>
      <c r="C167" s="103"/>
    </row>
    <row r="168" spans="1:3" ht="12.75">
      <c r="A168" s="103"/>
      <c r="B168" s="103"/>
      <c r="C168" s="103"/>
    </row>
    <row r="169" spans="1:3" ht="12.75">
      <c r="A169" s="103"/>
      <c r="B169" s="103"/>
      <c r="C169" s="103"/>
    </row>
    <row r="170" spans="1:3" ht="12.75">
      <c r="A170" s="103"/>
      <c r="B170" s="103"/>
      <c r="C170" s="103"/>
    </row>
    <row r="171" spans="1:3" ht="12.75">
      <c r="A171" s="103"/>
      <c r="B171" s="103"/>
      <c r="C171" s="103"/>
    </row>
    <row r="172" spans="1:3" ht="12.75">
      <c r="A172" s="103"/>
      <c r="B172" s="103"/>
      <c r="C172" s="103"/>
    </row>
    <row r="173" spans="1:3" ht="12.75">
      <c r="A173" s="103"/>
      <c r="B173" s="103"/>
      <c r="C173" s="103"/>
    </row>
    <row r="174" spans="1:3" ht="12.75">
      <c r="A174" s="103"/>
      <c r="B174" s="103"/>
      <c r="C174" s="103"/>
    </row>
    <row r="175" spans="1:3" ht="12.75">
      <c r="A175" s="103"/>
      <c r="B175" s="103"/>
      <c r="C175" s="103"/>
    </row>
    <row r="176" spans="1:3" ht="12.75">
      <c r="A176" s="103"/>
      <c r="B176" s="103"/>
      <c r="C176" s="103"/>
    </row>
    <row r="177" spans="1:3" ht="12.75">
      <c r="A177" s="103"/>
      <c r="B177" s="103"/>
      <c r="C177" s="103"/>
    </row>
    <row r="178" spans="1:3" ht="12.75">
      <c r="A178" s="103"/>
      <c r="B178" s="103"/>
      <c r="C178" s="103"/>
    </row>
    <row r="179" spans="1:3" ht="12.75">
      <c r="A179" s="103"/>
      <c r="B179" s="103"/>
      <c r="C179" s="103"/>
    </row>
    <row r="180" spans="1:3" ht="12.75">
      <c r="A180" s="103"/>
      <c r="B180" s="103"/>
      <c r="C180" s="103"/>
    </row>
    <row r="181" spans="1:3" ht="12.75">
      <c r="A181" s="103"/>
      <c r="B181" s="103"/>
      <c r="C181" s="103"/>
    </row>
    <row r="182" spans="1:3" ht="12.75">
      <c r="A182" s="103"/>
      <c r="B182" s="103"/>
      <c r="C182" s="103"/>
    </row>
    <row r="183" spans="1:3" ht="12.75">
      <c r="A183" s="103"/>
      <c r="B183" s="103"/>
      <c r="C183" s="103"/>
    </row>
    <row r="184" spans="1:3" ht="12.75">
      <c r="A184" s="103"/>
      <c r="B184" s="103"/>
      <c r="C184" s="103"/>
    </row>
    <row r="185" spans="1:3" ht="12.75">
      <c r="A185" s="103"/>
      <c r="B185" s="103"/>
      <c r="C185" s="103"/>
    </row>
    <row r="186" spans="1:3" ht="12.75">
      <c r="A186" s="103"/>
      <c r="B186" s="103"/>
      <c r="C186" s="103"/>
    </row>
    <row r="187" spans="1:3" ht="12.75">
      <c r="A187" s="103"/>
      <c r="B187" s="103"/>
      <c r="C187" s="103"/>
    </row>
    <row r="188" spans="1:3" ht="12.75">
      <c r="A188" s="103"/>
      <c r="B188" s="103"/>
      <c r="C188" s="103"/>
    </row>
    <row r="189" spans="1:3" ht="12.75">
      <c r="A189" s="103"/>
      <c r="B189" s="103"/>
      <c r="C189" s="103"/>
    </row>
    <row r="190" spans="1:3" ht="12.75">
      <c r="A190" s="103"/>
      <c r="B190" s="103"/>
      <c r="C190" s="103"/>
    </row>
    <row r="191" spans="1:3" ht="12.75">
      <c r="A191" s="103"/>
      <c r="B191" s="103"/>
      <c r="C191" s="103"/>
    </row>
    <row r="192" spans="1:3" ht="12.75">
      <c r="A192" s="103"/>
      <c r="B192" s="103"/>
      <c r="C192" s="103"/>
    </row>
    <row r="193" spans="1:3" ht="12.75">
      <c r="A193" s="103"/>
      <c r="B193" s="103"/>
      <c r="C193" s="103"/>
    </row>
    <row r="194" spans="1:3" ht="12.75">
      <c r="A194" s="103"/>
      <c r="B194" s="103"/>
      <c r="C194" s="103"/>
    </row>
    <row r="195" spans="1:3" ht="12.75">
      <c r="A195" s="103"/>
      <c r="B195" s="103"/>
      <c r="C195" s="103"/>
    </row>
    <row r="196" spans="1:3" ht="12.75">
      <c r="A196" s="103"/>
      <c r="B196" s="103"/>
      <c r="C196" s="103"/>
    </row>
    <row r="197" spans="1:3" ht="12.75">
      <c r="A197" s="103"/>
      <c r="B197" s="103"/>
      <c r="C197" s="103"/>
    </row>
    <row r="198" spans="1:3" ht="12.75">
      <c r="A198" s="103"/>
      <c r="B198" s="103"/>
      <c r="C198" s="103"/>
    </row>
    <row r="199" spans="1:3" ht="12.75">
      <c r="A199" s="103"/>
      <c r="B199" s="103"/>
      <c r="C199" s="103"/>
    </row>
    <row r="200" spans="1:3" ht="12.75">
      <c r="A200" s="103"/>
      <c r="B200" s="103"/>
      <c r="C200" s="103"/>
    </row>
    <row r="201" spans="1:3" ht="12.75">
      <c r="A201" s="103"/>
      <c r="B201" s="103"/>
      <c r="C201" s="103"/>
    </row>
    <row r="202" spans="1:3" ht="12.75">
      <c r="A202" s="103"/>
      <c r="B202" s="103"/>
      <c r="C202" s="103"/>
    </row>
    <row r="203" spans="1:3" ht="12.75">
      <c r="A203" s="103"/>
      <c r="B203" s="103"/>
      <c r="C203" s="103"/>
    </row>
    <row r="204" spans="1:3" ht="12.75">
      <c r="A204" s="103"/>
      <c r="B204" s="103"/>
      <c r="C204" s="103"/>
    </row>
    <row r="205" spans="1:3" ht="12.75">
      <c r="A205" s="103"/>
      <c r="B205" s="103"/>
      <c r="C205" s="103"/>
    </row>
    <row r="206" spans="1:3" ht="12.75">
      <c r="A206" s="103"/>
      <c r="B206" s="103"/>
      <c r="C206" s="103"/>
    </row>
    <row r="207" spans="1:3" ht="12.75">
      <c r="A207" s="103"/>
      <c r="B207" s="103"/>
      <c r="C207" s="103"/>
    </row>
    <row r="208" spans="1:3" ht="12.75">
      <c r="A208" s="103"/>
      <c r="B208" s="103"/>
      <c r="C208" s="103"/>
    </row>
    <row r="209" spans="1:3" ht="12.75">
      <c r="A209" s="103"/>
      <c r="B209" s="103"/>
      <c r="C209" s="103"/>
    </row>
    <row r="210" spans="1:3" ht="12.75">
      <c r="A210" s="103"/>
      <c r="B210" s="103"/>
      <c r="C210" s="103"/>
    </row>
    <row r="211" spans="1:3" ht="12.75">
      <c r="A211" s="103"/>
      <c r="B211" s="103"/>
      <c r="C211" s="103"/>
    </row>
    <row r="212" spans="1:3" ht="12.75">
      <c r="A212" s="103"/>
      <c r="B212" s="103"/>
      <c r="C212" s="103"/>
    </row>
    <row r="213" spans="1:3" ht="12.75">
      <c r="A213" s="103"/>
      <c r="B213" s="103"/>
      <c r="C213" s="103"/>
    </row>
    <row r="214" spans="1:3" ht="12.75">
      <c r="A214" s="103"/>
      <c r="B214" s="103"/>
      <c r="C214" s="103"/>
    </row>
    <row r="215" spans="1:3" ht="12.75">
      <c r="A215" s="103"/>
      <c r="B215" s="103"/>
      <c r="C215" s="103"/>
    </row>
    <row r="216" spans="1:3" ht="12.75">
      <c r="A216" s="103"/>
      <c r="B216" s="103"/>
      <c r="C216" s="103"/>
    </row>
    <row r="217" spans="1:3" ht="12.75">
      <c r="A217" s="103"/>
      <c r="B217" s="103"/>
      <c r="C217" s="103"/>
    </row>
    <row r="218" spans="1:3" ht="12.75">
      <c r="A218" s="103"/>
      <c r="B218" s="103"/>
      <c r="C218" s="103"/>
    </row>
    <row r="219" spans="1:3" ht="12.75">
      <c r="A219" s="103"/>
      <c r="B219" s="103"/>
      <c r="C219" s="103"/>
    </row>
    <row r="220" spans="1:3" ht="12.75">
      <c r="A220" s="103"/>
      <c r="B220" s="103"/>
      <c r="C220" s="103"/>
    </row>
    <row r="221" spans="1:3" ht="12.75">
      <c r="A221" s="103"/>
      <c r="B221" s="103"/>
      <c r="C221" s="103"/>
    </row>
    <row r="222" spans="1:3" ht="12.75">
      <c r="A222" s="103"/>
      <c r="B222" s="103"/>
      <c r="C222" s="103"/>
    </row>
    <row r="223" spans="1:3" ht="12.75">
      <c r="A223" s="103"/>
      <c r="B223" s="103"/>
      <c r="C223" s="103"/>
    </row>
    <row r="224" spans="1:3" ht="12.75">
      <c r="A224" s="103"/>
      <c r="B224" s="103"/>
      <c r="C224" s="103"/>
    </row>
    <row r="225" spans="1:3" ht="12.75">
      <c r="A225" s="103"/>
      <c r="B225" s="103"/>
      <c r="C225" s="103"/>
    </row>
    <row r="226" spans="1:3" ht="12.75">
      <c r="A226" s="103"/>
      <c r="B226" s="103"/>
      <c r="C226" s="103"/>
    </row>
    <row r="227" spans="1:3" ht="12.75">
      <c r="A227" s="103"/>
      <c r="B227" s="103"/>
      <c r="C227" s="103"/>
    </row>
    <row r="228" spans="1:3" ht="12.75">
      <c r="A228" s="103"/>
      <c r="B228" s="103"/>
      <c r="C228" s="103"/>
    </row>
    <row r="229" spans="1:3" ht="12.75">
      <c r="A229" s="103"/>
      <c r="B229" s="103"/>
      <c r="C229" s="103"/>
    </row>
    <row r="230" spans="1:3" ht="12.75">
      <c r="A230" s="103"/>
      <c r="B230" s="103"/>
      <c r="C230" s="103"/>
    </row>
    <row r="231" spans="1:3" ht="12.75">
      <c r="A231" s="103"/>
      <c r="B231" s="103"/>
      <c r="C231" s="103"/>
    </row>
    <row r="232" spans="1:3" ht="12.75">
      <c r="A232" s="103"/>
      <c r="B232" s="103"/>
      <c r="C232" s="103"/>
    </row>
    <row r="233" spans="1:3" ht="12.75">
      <c r="A233" s="103"/>
      <c r="B233" s="103"/>
      <c r="C233" s="103"/>
    </row>
    <row r="234" spans="1:3" ht="12.75">
      <c r="A234" s="103"/>
      <c r="B234" s="103"/>
      <c r="C234" s="103"/>
    </row>
    <row r="235" spans="1:3" ht="12.75">
      <c r="A235" s="103"/>
      <c r="B235" s="103"/>
      <c r="C235" s="103"/>
    </row>
    <row r="236" spans="1:3" ht="12.75">
      <c r="A236" s="103"/>
      <c r="B236" s="103"/>
      <c r="C236" s="103"/>
    </row>
    <row r="237" spans="1:3" ht="12.75">
      <c r="A237" s="103"/>
      <c r="B237" s="103"/>
      <c r="C237" s="103"/>
    </row>
    <row r="238" spans="1:3" ht="12.75">
      <c r="A238" s="103"/>
      <c r="B238" s="103"/>
      <c r="C238" s="103"/>
    </row>
    <row r="239" spans="1:3" ht="12.75">
      <c r="A239" s="103"/>
      <c r="B239" s="103"/>
      <c r="C239" s="103"/>
    </row>
    <row r="240" spans="1:3" ht="12.75">
      <c r="A240" s="103"/>
      <c r="B240" s="103"/>
      <c r="C240" s="103"/>
    </row>
    <row r="241" spans="1:3" ht="12.75">
      <c r="A241" s="103"/>
      <c r="B241" s="103"/>
      <c r="C241" s="103"/>
    </row>
    <row r="242" spans="1:3" ht="12.75">
      <c r="A242" s="103"/>
      <c r="B242" s="103"/>
      <c r="C242" s="103"/>
    </row>
    <row r="243" spans="1:3" ht="12.75">
      <c r="A243" s="103"/>
      <c r="B243" s="103"/>
      <c r="C243" s="103"/>
    </row>
    <row r="244" spans="1:3" ht="12.75">
      <c r="A244" s="103"/>
      <c r="B244" s="103"/>
      <c r="C244" s="103"/>
    </row>
    <row r="245" spans="1:3" ht="12.75">
      <c r="A245" s="103"/>
      <c r="B245" s="103"/>
      <c r="C245" s="103"/>
    </row>
    <row r="246" spans="1:3" ht="12.75">
      <c r="A246" s="103"/>
      <c r="B246" s="103"/>
      <c r="C246" s="103"/>
    </row>
    <row r="247" spans="1:3" ht="12.75">
      <c r="A247" s="103"/>
      <c r="B247" s="103"/>
      <c r="C247" s="103"/>
    </row>
    <row r="248" spans="1:3" ht="12.75">
      <c r="A248" s="103"/>
      <c r="B248" s="103"/>
      <c r="C248" s="103"/>
    </row>
    <row r="249" spans="1:3" ht="12.75">
      <c r="A249" s="103"/>
      <c r="B249" s="103"/>
      <c r="C249" s="103"/>
    </row>
    <row r="250" spans="1:3" ht="12.75">
      <c r="A250" s="103"/>
      <c r="B250" s="103"/>
      <c r="C250" s="103"/>
    </row>
    <row r="251" spans="1:3" ht="12.75">
      <c r="A251" s="103"/>
      <c r="B251" s="103"/>
      <c r="C251" s="103"/>
    </row>
    <row r="252" spans="1:3" ht="12.75">
      <c r="A252" s="103"/>
      <c r="B252" s="103"/>
      <c r="C252" s="103"/>
    </row>
    <row r="253" spans="1:3" ht="12.75">
      <c r="A253" s="103"/>
      <c r="B253" s="103"/>
      <c r="C253" s="103"/>
    </row>
    <row r="254" spans="1:3" ht="12.75">
      <c r="A254" s="103"/>
      <c r="B254" s="103"/>
      <c r="C254" s="103"/>
    </row>
    <row r="255" spans="1:3" ht="12.75">
      <c r="A255" s="103"/>
      <c r="B255" s="103"/>
      <c r="C255" s="103"/>
    </row>
    <row r="256" spans="1:3" ht="12.75">
      <c r="A256" s="103"/>
      <c r="B256" s="103"/>
      <c r="C256" s="103"/>
    </row>
    <row r="257" spans="1:3" ht="12.75">
      <c r="A257" s="103"/>
      <c r="B257" s="103"/>
      <c r="C257" s="103"/>
    </row>
    <row r="258" spans="1:3" ht="12.75">
      <c r="A258" s="103"/>
      <c r="B258" s="103"/>
      <c r="C258" s="103"/>
    </row>
    <row r="259" spans="1:3" ht="12.75">
      <c r="A259" s="103"/>
      <c r="B259" s="103"/>
      <c r="C259" s="103"/>
    </row>
    <row r="260" spans="1:3" ht="12.75">
      <c r="A260" s="103"/>
      <c r="B260" s="103"/>
      <c r="C260" s="103"/>
    </row>
    <row r="261" spans="1:3" ht="12.75">
      <c r="A261" s="103"/>
      <c r="B261" s="103"/>
      <c r="C261" s="103"/>
    </row>
    <row r="262" spans="1:3" ht="12.75">
      <c r="A262" s="103"/>
      <c r="B262" s="103"/>
      <c r="C262" s="103"/>
    </row>
    <row r="263" spans="1:3" ht="12.75">
      <c r="A263" s="103"/>
      <c r="B263" s="103"/>
      <c r="C263" s="103"/>
    </row>
    <row r="264" spans="1:3" ht="12.75">
      <c r="A264" s="103"/>
      <c r="B264" s="103"/>
      <c r="C264" s="103"/>
    </row>
    <row r="265" spans="1:3" ht="12.75">
      <c r="A265" s="103"/>
      <c r="B265" s="103"/>
      <c r="C265" s="103"/>
    </row>
    <row r="266" spans="1:3" ht="12.75">
      <c r="A266" s="103"/>
      <c r="B266" s="103"/>
      <c r="C266" s="103"/>
    </row>
    <row r="267" spans="1:3" ht="12.75">
      <c r="A267" s="103"/>
      <c r="B267" s="103"/>
      <c r="C267" s="103"/>
    </row>
    <row r="268" spans="1:3" ht="12.75">
      <c r="A268" s="103"/>
      <c r="B268" s="103"/>
      <c r="C268" s="103"/>
    </row>
    <row r="269" spans="1:3" ht="12.75">
      <c r="A269" s="103"/>
      <c r="B269" s="103"/>
      <c r="C269" s="103"/>
    </row>
    <row r="270" spans="1:3" ht="12.75">
      <c r="A270" s="103"/>
      <c r="B270" s="103"/>
      <c r="C270" s="103"/>
    </row>
    <row r="271" spans="1:3" ht="12.75">
      <c r="A271" s="103"/>
      <c r="B271" s="103"/>
      <c r="C271" s="103"/>
    </row>
    <row r="272" spans="1:3" ht="12.75">
      <c r="A272" s="103"/>
      <c r="B272" s="103"/>
      <c r="C272" s="103"/>
    </row>
    <row r="273" spans="1:3" ht="12.75">
      <c r="A273" s="103"/>
      <c r="B273" s="103"/>
      <c r="C273" s="103"/>
    </row>
    <row r="274" spans="1:3" ht="12.75">
      <c r="A274" s="103"/>
      <c r="B274" s="103"/>
      <c r="C274" s="103"/>
    </row>
    <row r="275" spans="1:3" ht="12.75">
      <c r="A275" s="103"/>
      <c r="B275" s="103"/>
      <c r="C275" s="103"/>
    </row>
    <row r="276" spans="1:3" ht="12.75">
      <c r="A276" s="103"/>
      <c r="B276" s="103"/>
      <c r="C276" s="103"/>
    </row>
    <row r="277" spans="1:3" ht="12.75">
      <c r="A277" s="103"/>
      <c r="B277" s="103"/>
      <c r="C277" s="103"/>
    </row>
    <row r="278" spans="1:3" ht="12.75">
      <c r="A278" s="103"/>
      <c r="B278" s="103"/>
      <c r="C278" s="103"/>
    </row>
    <row r="279" spans="1:3" ht="12.75">
      <c r="A279" s="103"/>
      <c r="B279" s="103"/>
      <c r="C279" s="103"/>
    </row>
    <row r="280" spans="1:3" ht="12.75">
      <c r="A280" s="103"/>
      <c r="B280" s="103"/>
      <c r="C280" s="103"/>
    </row>
    <row r="281" spans="1:3" ht="12.75">
      <c r="A281" s="103"/>
      <c r="B281" s="103"/>
      <c r="C281" s="103"/>
    </row>
    <row r="282" spans="1:3" ht="12.75">
      <c r="A282" s="103"/>
      <c r="B282" s="103"/>
      <c r="C282" s="103"/>
    </row>
    <row r="283" spans="1:3" ht="12.75">
      <c r="A283" s="103"/>
      <c r="B283" s="103"/>
      <c r="C283" s="103"/>
    </row>
    <row r="284" spans="1:3" ht="12.75">
      <c r="A284" s="103"/>
      <c r="B284" s="103"/>
      <c r="C284" s="103"/>
    </row>
    <row r="285" spans="1:3" ht="12.75">
      <c r="A285" s="103"/>
      <c r="B285" s="103"/>
      <c r="C285" s="103"/>
    </row>
    <row r="286" spans="1:3" ht="12.75">
      <c r="A286" s="103"/>
      <c r="B286" s="103"/>
      <c r="C286" s="103"/>
    </row>
    <row r="287" spans="1:3" ht="12.75">
      <c r="A287" s="103"/>
      <c r="B287" s="103"/>
      <c r="C287" s="103"/>
    </row>
    <row r="288" spans="1:3" ht="12.75">
      <c r="A288" s="103"/>
      <c r="B288" s="103"/>
      <c r="C288" s="103"/>
    </row>
    <row r="289" spans="1:3" ht="12.75">
      <c r="A289" s="103"/>
      <c r="B289" s="103"/>
      <c r="C289" s="103"/>
    </row>
    <row r="290" spans="1:3" ht="12.75">
      <c r="A290" s="103"/>
      <c r="B290" s="103"/>
      <c r="C290" s="103"/>
    </row>
    <row r="291" spans="1:3" ht="12.75">
      <c r="A291" s="103"/>
      <c r="B291" s="103"/>
      <c r="C291" s="103"/>
    </row>
    <row r="292" spans="1:3" ht="12.75">
      <c r="A292" s="103"/>
      <c r="B292" s="103"/>
      <c r="C292" s="103"/>
    </row>
    <row r="293" spans="1:3" ht="12.75">
      <c r="A293" s="103"/>
      <c r="B293" s="103"/>
      <c r="C293" s="103"/>
    </row>
    <row r="294" spans="1:3" ht="12.75">
      <c r="A294" s="103"/>
      <c r="B294" s="103"/>
      <c r="C294" s="103"/>
    </row>
    <row r="295" spans="1:3" ht="12.75">
      <c r="A295" s="103"/>
      <c r="B295" s="103"/>
      <c r="C295" s="103"/>
    </row>
    <row r="296" spans="1:3" ht="12.75">
      <c r="A296" s="103"/>
      <c r="B296" s="103"/>
      <c r="C296" s="103"/>
    </row>
    <row r="297" spans="1:3" ht="12.75">
      <c r="A297" s="103"/>
      <c r="B297" s="103"/>
      <c r="C297" s="103"/>
    </row>
    <row r="298" spans="1:3" ht="12.75">
      <c r="A298" s="103"/>
      <c r="B298" s="103"/>
      <c r="C298" s="103"/>
    </row>
    <row r="299" spans="1:3" ht="12.75">
      <c r="A299" s="103"/>
      <c r="B299" s="103"/>
      <c r="C299" s="103"/>
    </row>
    <row r="300" spans="1:3" ht="12.75">
      <c r="A300" s="103"/>
      <c r="B300" s="103"/>
      <c r="C300" s="103"/>
    </row>
    <row r="301" spans="1:3" ht="12.75">
      <c r="A301" s="103"/>
      <c r="B301" s="103"/>
      <c r="C301" s="103"/>
    </row>
    <row r="302" spans="1:3" ht="12.75">
      <c r="A302" s="103"/>
      <c r="B302" s="103"/>
      <c r="C302" s="103"/>
    </row>
    <row r="303" spans="1:3" ht="12.75">
      <c r="A303" s="103"/>
      <c r="B303" s="103"/>
      <c r="C303" s="103"/>
    </row>
    <row r="304" spans="1:3" ht="12.75">
      <c r="A304" s="103"/>
      <c r="B304" s="103"/>
      <c r="C304" s="103"/>
    </row>
    <row r="305" spans="1:3" ht="12.75">
      <c r="A305" s="103"/>
      <c r="B305" s="103"/>
      <c r="C305" s="103"/>
    </row>
    <row r="306" spans="1:3" ht="12.75">
      <c r="A306" s="103"/>
      <c r="B306" s="103"/>
      <c r="C306" s="103"/>
    </row>
    <row r="307" spans="1:3" ht="12.75">
      <c r="A307" s="103"/>
      <c r="B307" s="103"/>
      <c r="C307" s="103"/>
    </row>
    <row r="308" spans="1:3" ht="12.75">
      <c r="A308" s="103"/>
      <c r="B308" s="103"/>
      <c r="C308" s="103"/>
    </row>
    <row r="309" spans="1:3" ht="12.75">
      <c r="A309" s="103"/>
      <c r="B309" s="103"/>
      <c r="C309" s="103"/>
    </row>
    <row r="310" spans="1:3" ht="12.75">
      <c r="A310" s="103"/>
      <c r="B310" s="103"/>
      <c r="C310" s="103"/>
    </row>
    <row r="311" spans="1:3" ht="12.75">
      <c r="A311" s="103"/>
      <c r="B311" s="103"/>
      <c r="C311" s="103"/>
    </row>
    <row r="312" spans="1:3" ht="12.75">
      <c r="A312" s="103"/>
      <c r="B312" s="103"/>
      <c r="C312" s="103"/>
    </row>
    <row r="313" spans="1:3" ht="12.75">
      <c r="A313" s="103"/>
      <c r="B313" s="103"/>
      <c r="C313" s="103"/>
    </row>
    <row r="314" spans="1:3" ht="12.75">
      <c r="A314" s="103"/>
      <c r="B314" s="103"/>
      <c r="C314" s="103"/>
    </row>
    <row r="315" spans="1:3" ht="12.75">
      <c r="A315" s="103"/>
      <c r="B315" s="103"/>
      <c r="C315" s="103"/>
    </row>
    <row r="316" spans="1:3" ht="12.75">
      <c r="A316" s="103"/>
      <c r="B316" s="103"/>
      <c r="C316" s="103"/>
    </row>
    <row r="317" spans="1:3" ht="12.75">
      <c r="A317" s="103"/>
      <c r="B317" s="103"/>
      <c r="C317" s="103"/>
    </row>
    <row r="318" spans="1:3" ht="12.75">
      <c r="A318" s="103"/>
      <c r="B318" s="103"/>
      <c r="C318" s="103"/>
    </row>
    <row r="319" spans="1:3" ht="12.75">
      <c r="A319" s="103"/>
      <c r="B319" s="103"/>
      <c r="C319" s="103"/>
    </row>
    <row r="320" spans="1:3" ht="12.75">
      <c r="A320" s="103"/>
      <c r="B320" s="103"/>
      <c r="C320" s="103"/>
    </row>
    <row r="321" spans="1:3" ht="12.75">
      <c r="A321" s="103"/>
      <c r="B321" s="103"/>
      <c r="C321" s="103"/>
    </row>
    <row r="322" spans="1:3" ht="12.75">
      <c r="A322" s="103"/>
      <c r="B322" s="103"/>
      <c r="C322" s="103"/>
    </row>
    <row r="323" spans="1:3" ht="12.75">
      <c r="A323" s="103"/>
      <c r="B323" s="103"/>
      <c r="C323" s="103"/>
    </row>
    <row r="324" spans="1:3" ht="12.75">
      <c r="A324" s="103"/>
      <c r="B324" s="103"/>
      <c r="C324" s="103"/>
    </row>
    <row r="325" spans="1:3" ht="12.75">
      <c r="A325" s="103"/>
      <c r="B325" s="103"/>
      <c r="C325" s="103"/>
    </row>
    <row r="326" spans="1:3" ht="12.75">
      <c r="A326" s="103"/>
      <c r="B326" s="103"/>
      <c r="C326" s="103"/>
    </row>
    <row r="327" spans="1:3" ht="12.75">
      <c r="A327" s="103"/>
      <c r="B327" s="103"/>
      <c r="C327" s="103"/>
    </row>
    <row r="328" spans="1:3" ht="12.75">
      <c r="A328" s="103"/>
      <c r="B328" s="103"/>
      <c r="C328" s="103"/>
    </row>
    <row r="329" spans="1:3" ht="12.75">
      <c r="A329" s="103"/>
      <c r="B329" s="103"/>
      <c r="C329" s="103"/>
    </row>
    <row r="330" spans="1:3" ht="12.75">
      <c r="A330" s="103"/>
      <c r="B330" s="103"/>
      <c r="C330" s="103"/>
    </row>
    <row r="331" spans="1:3" ht="12.75">
      <c r="A331" s="103"/>
      <c r="B331" s="103"/>
      <c r="C331" s="103"/>
    </row>
    <row r="332" spans="1:3" ht="12.75">
      <c r="A332" s="103"/>
      <c r="B332" s="103"/>
      <c r="C332" s="103"/>
    </row>
    <row r="333" spans="1:3" ht="12.75">
      <c r="A333" s="103"/>
      <c r="B333" s="103"/>
      <c r="C333" s="103"/>
    </row>
    <row r="334" spans="1:3" ht="12.75">
      <c r="A334" s="103"/>
      <c r="B334" s="103"/>
      <c r="C334" s="103"/>
    </row>
    <row r="335" spans="1:3" ht="12.75">
      <c r="A335" s="103"/>
      <c r="B335" s="103"/>
      <c r="C335" s="103"/>
    </row>
    <row r="336" spans="1:3" ht="12.75">
      <c r="A336" s="103"/>
      <c r="B336" s="103"/>
      <c r="C336" s="103"/>
    </row>
    <row r="337" spans="1:3" ht="12.75">
      <c r="A337" s="103"/>
      <c r="B337" s="103"/>
      <c r="C337" s="103"/>
    </row>
    <row r="338" spans="1:3" ht="12.75">
      <c r="A338" s="103"/>
      <c r="B338" s="103"/>
      <c r="C338" s="103"/>
    </row>
    <row r="339" spans="1:3" ht="12.75">
      <c r="A339" s="103"/>
      <c r="B339" s="103"/>
      <c r="C339" s="103"/>
    </row>
    <row r="340" spans="1:3" ht="12.75">
      <c r="A340" s="103"/>
      <c r="B340" s="103"/>
      <c r="C340" s="103"/>
    </row>
    <row r="341" spans="1:3" ht="12.75">
      <c r="A341" s="103"/>
      <c r="B341" s="103"/>
      <c r="C341" s="103"/>
    </row>
    <row r="342" spans="1:3" ht="12.75">
      <c r="A342" s="103"/>
      <c r="B342" s="103"/>
      <c r="C342" s="103"/>
    </row>
    <row r="343" spans="1:3" ht="12.75">
      <c r="A343" s="103"/>
      <c r="B343" s="103"/>
      <c r="C343" s="103"/>
    </row>
    <row r="344" spans="1:3" ht="12.75">
      <c r="A344" s="103"/>
      <c r="B344" s="103"/>
      <c r="C344" s="103"/>
    </row>
    <row r="345" spans="1:3" ht="12.75">
      <c r="A345" s="103"/>
      <c r="B345" s="103"/>
      <c r="C345" s="103"/>
    </row>
    <row r="346" spans="1:3" ht="12.75">
      <c r="A346" s="103"/>
      <c r="B346" s="103"/>
      <c r="C346" s="103"/>
    </row>
    <row r="347" spans="1:3" ht="12.75">
      <c r="A347" s="103"/>
      <c r="B347" s="103"/>
      <c r="C347" s="103"/>
    </row>
    <row r="348" spans="1:3" ht="12.75">
      <c r="A348" s="103"/>
      <c r="B348" s="103"/>
      <c r="C348" s="103"/>
    </row>
    <row r="349" spans="1:3" ht="12.75">
      <c r="A349" s="103"/>
      <c r="B349" s="103"/>
      <c r="C349" s="103"/>
    </row>
    <row r="350" spans="1:3" ht="12.75">
      <c r="A350" s="103"/>
      <c r="B350" s="103"/>
      <c r="C350" s="103"/>
    </row>
    <row r="351" spans="1:3" ht="12.75">
      <c r="A351" s="103"/>
      <c r="B351" s="103"/>
      <c r="C351" s="103"/>
    </row>
    <row r="352" spans="1:3" ht="12.75">
      <c r="A352" s="103"/>
      <c r="B352" s="103"/>
      <c r="C352" s="103"/>
    </row>
    <row r="353" spans="1:3" ht="12.75">
      <c r="A353" s="103"/>
      <c r="B353" s="103"/>
      <c r="C353" s="103"/>
    </row>
    <row r="354" spans="1:3" ht="12.75">
      <c r="A354" s="103"/>
      <c r="B354" s="103"/>
      <c r="C354" s="103"/>
    </row>
    <row r="355" spans="1:3" ht="12.75">
      <c r="A355" s="103"/>
      <c r="B355" s="103"/>
      <c r="C355" s="103"/>
    </row>
    <row r="356" spans="1:3" ht="12.75">
      <c r="A356" s="103"/>
      <c r="B356" s="103"/>
      <c r="C356" s="103"/>
    </row>
    <row r="357" spans="1:3" ht="12.75">
      <c r="A357" s="103"/>
      <c r="B357" s="103"/>
      <c r="C357" s="103"/>
    </row>
    <row r="358" spans="1:3" ht="12.75">
      <c r="A358" s="103"/>
      <c r="B358" s="103"/>
      <c r="C358" s="103"/>
    </row>
    <row r="359" spans="1:3" ht="12.75">
      <c r="A359" s="103"/>
      <c r="B359" s="103"/>
      <c r="C359" s="103"/>
    </row>
    <row r="360" spans="1:3" ht="12.75">
      <c r="A360" s="103"/>
      <c r="B360" s="103"/>
      <c r="C360" s="103"/>
    </row>
    <row r="361" spans="1:3" ht="12.75">
      <c r="A361" s="103"/>
      <c r="B361" s="103"/>
      <c r="C361" s="103"/>
    </row>
    <row r="362" spans="1:3" ht="12.75">
      <c r="A362" s="103"/>
      <c r="B362" s="103"/>
      <c r="C362" s="103"/>
    </row>
    <row r="363" spans="1:3" ht="12.75">
      <c r="A363" s="103"/>
      <c r="B363" s="103"/>
      <c r="C363" s="103"/>
    </row>
    <row r="364" spans="1:3" ht="12.75">
      <c r="A364" s="103"/>
      <c r="B364" s="103"/>
      <c r="C364" s="103"/>
    </row>
    <row r="365" spans="1:3" ht="12.75">
      <c r="A365" s="103"/>
      <c r="B365" s="103"/>
      <c r="C365" s="103"/>
    </row>
    <row r="366" spans="1:3" ht="12.75">
      <c r="A366" s="103"/>
      <c r="B366" s="103"/>
      <c r="C366" s="103"/>
    </row>
    <row r="367" spans="1:3" ht="12.75">
      <c r="A367" s="103"/>
      <c r="B367" s="103"/>
      <c r="C367" s="103"/>
    </row>
    <row r="368" spans="1:3" ht="12.75">
      <c r="A368" s="103"/>
      <c r="B368" s="103"/>
      <c r="C368" s="103"/>
    </row>
    <row r="369" spans="1:3" ht="12.75">
      <c r="A369" s="103"/>
      <c r="B369" s="103"/>
      <c r="C369" s="103"/>
    </row>
    <row r="370" spans="1:3" ht="12.75">
      <c r="A370" s="103"/>
      <c r="B370" s="103"/>
      <c r="C370" s="103"/>
    </row>
    <row r="371" spans="1:3" ht="12.75">
      <c r="A371" s="103"/>
      <c r="B371" s="103"/>
      <c r="C371" s="103"/>
    </row>
    <row r="372" spans="1:3" ht="12.75">
      <c r="A372" s="103"/>
      <c r="B372" s="103"/>
      <c r="C372" s="103"/>
    </row>
    <row r="373" spans="1:3" ht="12.75">
      <c r="A373" s="103"/>
      <c r="B373" s="103"/>
      <c r="C373" s="103"/>
    </row>
    <row r="374" spans="1:3" ht="12.75">
      <c r="A374" s="103"/>
      <c r="B374" s="103"/>
      <c r="C374" s="103"/>
    </row>
    <row r="375" spans="1:3" ht="12.75">
      <c r="A375" s="103"/>
      <c r="B375" s="103"/>
      <c r="C375" s="103"/>
    </row>
    <row r="376" spans="1:3" ht="12.75">
      <c r="A376" s="103"/>
      <c r="B376" s="103"/>
      <c r="C376" s="103"/>
    </row>
    <row r="377" spans="1:3" ht="12.75">
      <c r="A377" s="103"/>
      <c r="B377" s="103"/>
      <c r="C377" s="103"/>
    </row>
    <row r="378" spans="1:3" ht="12.75">
      <c r="A378" s="103"/>
      <c r="B378" s="103"/>
      <c r="C378" s="103"/>
    </row>
    <row r="379" spans="1:3" ht="12.75">
      <c r="A379" s="103"/>
      <c r="B379" s="103"/>
      <c r="C379" s="103"/>
    </row>
    <row r="380" spans="1:3" ht="12.75">
      <c r="A380" s="103"/>
      <c r="B380" s="103"/>
      <c r="C380" s="103"/>
    </row>
    <row r="381" spans="1:3" ht="12.75">
      <c r="A381" s="103"/>
      <c r="B381" s="103"/>
      <c r="C381" s="103"/>
    </row>
    <row r="382" spans="1:3" ht="12.75">
      <c r="A382" s="103"/>
      <c r="B382" s="103"/>
      <c r="C382" s="103"/>
    </row>
    <row r="383" spans="1:3" ht="12.75">
      <c r="A383" s="103"/>
      <c r="B383" s="103"/>
      <c r="C383" s="103"/>
    </row>
    <row r="384" spans="1:3" ht="12.75">
      <c r="A384" s="103"/>
      <c r="B384" s="103"/>
      <c r="C384" s="103"/>
    </row>
    <row r="385" spans="1:3" ht="12.75">
      <c r="A385" s="103"/>
      <c r="B385" s="103"/>
      <c r="C385" s="103"/>
    </row>
    <row r="386" spans="1:3" ht="12.75">
      <c r="A386" s="103"/>
      <c r="B386" s="103"/>
      <c r="C386" s="103"/>
    </row>
    <row r="387" spans="1:3" ht="12.75">
      <c r="A387" s="103"/>
      <c r="B387" s="103"/>
      <c r="C387" s="103"/>
    </row>
    <row r="388" spans="1:3" ht="12.75">
      <c r="A388" s="103"/>
      <c r="B388" s="103"/>
      <c r="C388" s="103"/>
    </row>
    <row r="389" spans="1:3" ht="12.75">
      <c r="A389" s="103"/>
      <c r="B389" s="103"/>
      <c r="C389" s="103"/>
    </row>
    <row r="390" spans="1:3" ht="12.75">
      <c r="A390" s="103"/>
      <c r="B390" s="103"/>
      <c r="C390" s="103"/>
    </row>
    <row r="391" spans="1:3" ht="12.75">
      <c r="A391" s="103"/>
      <c r="B391" s="103"/>
      <c r="C391" s="103"/>
    </row>
    <row r="392" spans="1:3" ht="12.75">
      <c r="A392" s="103"/>
      <c r="B392" s="103"/>
      <c r="C392" s="103"/>
    </row>
    <row r="393" spans="1:3" ht="12.75">
      <c r="A393" s="103"/>
      <c r="B393" s="103"/>
      <c r="C393" s="103"/>
    </row>
    <row r="394" spans="1:3" ht="12.75">
      <c r="A394" s="103"/>
      <c r="B394" s="103"/>
      <c r="C394" s="103"/>
    </row>
    <row r="395" spans="1:3" ht="12.75">
      <c r="A395" s="103"/>
      <c r="B395" s="103"/>
      <c r="C395" s="103"/>
    </row>
    <row r="396" spans="1:3" ht="12.75">
      <c r="A396" s="103"/>
      <c r="B396" s="103"/>
      <c r="C396" s="103"/>
    </row>
    <row r="397" spans="1:3" ht="12.75">
      <c r="A397" s="103"/>
      <c r="B397" s="103"/>
      <c r="C397" s="103"/>
    </row>
    <row r="398" spans="1:3" ht="12.75">
      <c r="A398" s="103"/>
      <c r="B398" s="103"/>
      <c r="C398" s="103"/>
    </row>
    <row r="399" spans="1:3" ht="12.75">
      <c r="A399" s="103"/>
      <c r="B399" s="103"/>
      <c r="C399" s="103"/>
    </row>
    <row r="400" spans="1:3" ht="12.75">
      <c r="A400" s="103"/>
      <c r="B400" s="103"/>
      <c r="C400" s="103"/>
    </row>
    <row r="401" spans="1:3" ht="12.75">
      <c r="A401" s="103"/>
      <c r="B401" s="103"/>
      <c r="C401" s="103"/>
    </row>
    <row r="402" spans="1:3" ht="12.75">
      <c r="A402" s="103"/>
      <c r="B402" s="103"/>
      <c r="C402" s="103"/>
    </row>
    <row r="403" spans="1:3" ht="12.75">
      <c r="A403" s="103"/>
      <c r="B403" s="103"/>
      <c r="C403" s="103"/>
    </row>
    <row r="404" spans="1:3" ht="12.75">
      <c r="A404" s="103"/>
      <c r="B404" s="103"/>
      <c r="C404" s="103"/>
    </row>
    <row r="405" spans="1:3" ht="12.75">
      <c r="A405" s="103"/>
      <c r="B405" s="103"/>
      <c r="C405" s="103"/>
    </row>
    <row r="406" spans="1:3" ht="12.75">
      <c r="A406" s="103"/>
      <c r="B406" s="103"/>
      <c r="C406" s="103"/>
    </row>
    <row r="407" spans="1:3" ht="12.75">
      <c r="A407" s="103"/>
      <c r="B407" s="103"/>
      <c r="C407" s="103"/>
    </row>
    <row r="408" spans="1:3" ht="12.75">
      <c r="A408" s="103"/>
      <c r="B408" s="103"/>
      <c r="C408" s="103"/>
    </row>
    <row r="409" spans="1:3" ht="12.75">
      <c r="A409" s="103"/>
      <c r="B409" s="103"/>
      <c r="C409" s="103"/>
    </row>
    <row r="410" spans="1:3" ht="12.75">
      <c r="A410" s="103"/>
      <c r="B410" s="103"/>
      <c r="C410" s="103"/>
    </row>
    <row r="411" spans="1:3" ht="12.75">
      <c r="A411" s="103"/>
      <c r="B411" s="103"/>
      <c r="C411" s="103"/>
    </row>
    <row r="412" spans="1:3" ht="12.75">
      <c r="A412" s="103"/>
      <c r="B412" s="103"/>
      <c r="C412" s="103"/>
    </row>
    <row r="413" spans="1:3" ht="12.75">
      <c r="A413" s="103"/>
      <c r="B413" s="103"/>
      <c r="C413" s="103"/>
    </row>
    <row r="414" spans="1:3" ht="12.75">
      <c r="A414" s="103"/>
      <c r="B414" s="103"/>
      <c r="C414" s="103"/>
    </row>
    <row r="415" spans="1:3" ht="12.75">
      <c r="A415" s="103"/>
      <c r="B415" s="103"/>
      <c r="C415" s="103"/>
    </row>
    <row r="416" spans="1:3" ht="12.75">
      <c r="A416" s="103"/>
      <c r="B416" s="103"/>
      <c r="C416" s="103"/>
    </row>
    <row r="417" spans="1:3" ht="12.75">
      <c r="A417" s="103"/>
      <c r="B417" s="103"/>
      <c r="C417" s="103"/>
    </row>
    <row r="418" spans="1:3" ht="12.75">
      <c r="A418" s="103"/>
      <c r="B418" s="103"/>
      <c r="C418" s="103"/>
    </row>
    <row r="419" spans="1:3" ht="12.75">
      <c r="A419" s="103"/>
      <c r="B419" s="103"/>
      <c r="C419" s="103"/>
    </row>
    <row r="420" spans="1:3" ht="12.75">
      <c r="A420" s="103"/>
      <c r="B420" s="103"/>
      <c r="C420" s="103"/>
    </row>
    <row r="421" spans="1:3" ht="12.75">
      <c r="A421" s="103"/>
      <c r="B421" s="103"/>
      <c r="C421" s="103"/>
    </row>
    <row r="422" spans="1:3" ht="12.75">
      <c r="A422" s="103"/>
      <c r="B422" s="103"/>
      <c r="C422" s="103"/>
    </row>
    <row r="423" spans="1:3" ht="12.75">
      <c r="A423" s="103"/>
      <c r="B423" s="103"/>
      <c r="C423" s="103"/>
    </row>
    <row r="424" spans="1:3" ht="12.75">
      <c r="A424" s="103"/>
      <c r="B424" s="103"/>
      <c r="C424" s="103"/>
    </row>
    <row r="425" spans="1:3" ht="12.75">
      <c r="A425" s="103"/>
      <c r="B425" s="103"/>
      <c r="C425" s="103"/>
    </row>
    <row r="426" spans="1:3" ht="12.75">
      <c r="A426" s="103"/>
      <c r="B426" s="103"/>
      <c r="C426" s="103"/>
    </row>
    <row r="427" spans="1:3" ht="12.75">
      <c r="A427" s="103"/>
      <c r="B427" s="103"/>
      <c r="C427" s="103"/>
    </row>
    <row r="428" spans="1:3" ht="12.75">
      <c r="A428" s="103"/>
      <c r="B428" s="103"/>
      <c r="C428" s="103"/>
    </row>
    <row r="429" spans="1:3" ht="12.75">
      <c r="A429" s="103"/>
      <c r="B429" s="103"/>
      <c r="C429" s="103"/>
    </row>
    <row r="430" spans="1:3" ht="12.75">
      <c r="A430" s="103"/>
      <c r="B430" s="103"/>
      <c r="C430" s="103"/>
    </row>
    <row r="431" spans="1:3" ht="12.75">
      <c r="A431" s="103"/>
      <c r="B431" s="103"/>
      <c r="C431" s="103"/>
    </row>
    <row r="432" spans="1:3" ht="12.75">
      <c r="A432" s="103"/>
      <c r="B432" s="103"/>
      <c r="C432" s="103"/>
    </row>
    <row r="433" spans="1:3" ht="12.75">
      <c r="A433" s="103"/>
      <c r="B433" s="103"/>
      <c r="C433" s="103"/>
    </row>
    <row r="434" spans="1:3" ht="12.75">
      <c r="A434" s="103"/>
      <c r="B434" s="103"/>
      <c r="C434" s="103"/>
    </row>
    <row r="435" spans="1:3" ht="12.75">
      <c r="A435" s="103"/>
      <c r="B435" s="103"/>
      <c r="C435" s="103"/>
    </row>
    <row r="436" spans="1:3" ht="12.75">
      <c r="A436" s="103"/>
      <c r="B436" s="103"/>
      <c r="C436" s="103"/>
    </row>
    <row r="437" spans="1:3" ht="12.75">
      <c r="A437" s="103"/>
      <c r="B437" s="103"/>
      <c r="C437" s="103"/>
    </row>
    <row r="438" spans="1:3" ht="12.75">
      <c r="A438" s="103"/>
      <c r="B438" s="103"/>
      <c r="C438" s="103"/>
    </row>
    <row r="439" spans="1:3" ht="12.75">
      <c r="A439" s="103"/>
      <c r="B439" s="103"/>
      <c r="C439" s="103"/>
    </row>
    <row r="440" spans="1:3" ht="12.75">
      <c r="A440" s="103"/>
      <c r="B440" s="103"/>
      <c r="C440" s="103"/>
    </row>
    <row r="441" spans="1:3" ht="12.75">
      <c r="A441" s="103"/>
      <c r="B441" s="103"/>
      <c r="C441" s="103"/>
    </row>
    <row r="442" spans="1:3" ht="12.75">
      <c r="A442" s="103"/>
      <c r="B442" s="103"/>
      <c r="C442" s="103"/>
    </row>
    <row r="443" spans="1:3" ht="12.75">
      <c r="A443" s="103"/>
      <c r="B443" s="103"/>
      <c r="C443" s="103"/>
    </row>
    <row r="444" spans="1:3" ht="12.75">
      <c r="A444" s="103"/>
      <c r="B444" s="103"/>
      <c r="C444" s="103"/>
    </row>
    <row r="445" spans="1:3" ht="12.75">
      <c r="A445" s="103"/>
      <c r="B445" s="103"/>
      <c r="C445" s="103"/>
    </row>
    <row r="446" spans="1:3" ht="12.75">
      <c r="A446" s="103"/>
      <c r="B446" s="103"/>
      <c r="C446" s="103"/>
    </row>
    <row r="447" spans="1:3" ht="12.75">
      <c r="A447" s="103"/>
      <c r="B447" s="103"/>
      <c r="C447" s="103"/>
    </row>
    <row r="448" spans="1:3" ht="12.75">
      <c r="A448" s="103"/>
      <c r="B448" s="103"/>
      <c r="C448" s="103"/>
    </row>
    <row r="449" spans="1:3" ht="12.75">
      <c r="A449" s="103"/>
      <c r="B449" s="103"/>
      <c r="C449" s="103"/>
    </row>
    <row r="450" spans="1:3" ht="12.75">
      <c r="A450" s="103"/>
      <c r="B450" s="103"/>
      <c r="C450" s="103"/>
    </row>
    <row r="451" spans="1:3" ht="12.75">
      <c r="A451" s="103"/>
      <c r="B451" s="103"/>
      <c r="C451" s="103"/>
    </row>
    <row r="452" spans="1:3" ht="12.75">
      <c r="A452" s="103"/>
      <c r="B452" s="103"/>
      <c r="C452" s="103"/>
    </row>
    <row r="453" spans="1:3" ht="12.75">
      <c r="A453" s="103"/>
      <c r="B453" s="103"/>
      <c r="C453" s="103"/>
    </row>
    <row r="454" spans="1:3" ht="12.75">
      <c r="A454" s="103"/>
      <c r="B454" s="103"/>
      <c r="C454" s="103"/>
    </row>
    <row r="455" spans="1:3" ht="12.75">
      <c r="A455" s="103"/>
      <c r="B455" s="103"/>
      <c r="C455" s="103"/>
    </row>
    <row r="456" spans="1:3" ht="12.75">
      <c r="A456" s="103"/>
      <c r="B456" s="103"/>
      <c r="C456" s="103"/>
    </row>
    <row r="457" spans="1:3" ht="12.75">
      <c r="A457" s="103"/>
      <c r="B457" s="103"/>
      <c r="C457" s="103"/>
    </row>
    <row r="458" spans="1:3" ht="12.75">
      <c r="A458" s="103"/>
      <c r="B458" s="103"/>
      <c r="C458" s="103"/>
    </row>
    <row r="459" spans="1:3" ht="12.75">
      <c r="A459" s="103"/>
      <c r="B459" s="103"/>
      <c r="C459" s="103"/>
    </row>
    <row r="460" spans="1:3" ht="12.75">
      <c r="A460" s="103"/>
      <c r="B460" s="103"/>
      <c r="C460" s="103"/>
    </row>
    <row r="461" spans="1:3" ht="12.75">
      <c r="A461" s="103"/>
      <c r="B461" s="103"/>
      <c r="C461" s="103"/>
    </row>
    <row r="462" spans="1:3" ht="12.75">
      <c r="A462" s="103"/>
      <c r="B462" s="103"/>
      <c r="C462" s="103"/>
    </row>
    <row r="463" spans="1:3" ht="12.75">
      <c r="A463" s="103"/>
      <c r="B463" s="103"/>
      <c r="C463" s="103"/>
    </row>
    <row r="464" spans="1:3" ht="12.75">
      <c r="A464" s="103"/>
      <c r="B464" s="103"/>
      <c r="C464" s="103"/>
    </row>
    <row r="465" spans="1:3" ht="12.75">
      <c r="A465" s="103"/>
      <c r="B465" s="103"/>
      <c r="C465" s="103"/>
    </row>
    <row r="466" spans="1:3" ht="12.75">
      <c r="A466" s="103"/>
      <c r="B466" s="103"/>
      <c r="C466" s="103"/>
    </row>
    <row r="467" spans="1:3" ht="12.75">
      <c r="A467" s="103"/>
      <c r="B467" s="103"/>
      <c r="C467" s="103"/>
    </row>
    <row r="468" spans="1:3" ht="12.75">
      <c r="A468" s="103"/>
      <c r="B468" s="103"/>
      <c r="C468" s="103"/>
    </row>
    <row r="469" spans="1:3" ht="12.75">
      <c r="A469" s="103"/>
      <c r="B469" s="103"/>
      <c r="C469" s="103"/>
    </row>
    <row r="470" spans="1:3" ht="12.75">
      <c r="A470" s="103"/>
      <c r="B470" s="103"/>
      <c r="C470" s="103"/>
    </row>
    <row r="471" spans="1:3" ht="12.75">
      <c r="A471" s="103"/>
      <c r="B471" s="103"/>
      <c r="C471" s="103"/>
    </row>
    <row r="472" spans="1:3" ht="12.75">
      <c r="A472" s="103"/>
      <c r="B472" s="103"/>
      <c r="C472" s="103"/>
    </row>
    <row r="473" spans="1:3" ht="12.75">
      <c r="A473" s="103"/>
      <c r="B473" s="103"/>
      <c r="C473" s="103"/>
    </row>
    <row r="474" spans="1:3" ht="12.75">
      <c r="A474" s="103"/>
      <c r="B474" s="103"/>
      <c r="C474" s="103"/>
    </row>
    <row r="475" spans="1:3" ht="12.75">
      <c r="A475" s="103"/>
      <c r="B475" s="103"/>
      <c r="C475" s="103"/>
    </row>
    <row r="476" spans="1:3" ht="12.75">
      <c r="A476" s="103"/>
      <c r="B476" s="103"/>
      <c r="C476" s="103"/>
    </row>
    <row r="477" spans="1:3" ht="12.75">
      <c r="A477" s="103"/>
      <c r="B477" s="103"/>
      <c r="C477" s="103"/>
    </row>
    <row r="478" spans="1:3" ht="12.75">
      <c r="A478" s="103"/>
      <c r="B478" s="103"/>
      <c r="C478" s="103"/>
    </row>
    <row r="479" spans="1:3" ht="12.75">
      <c r="A479" s="103"/>
      <c r="B479" s="103"/>
      <c r="C479" s="103"/>
    </row>
    <row r="480" spans="1:3" ht="12.75">
      <c r="A480" s="103"/>
      <c r="B480" s="103"/>
      <c r="C480" s="103"/>
    </row>
    <row r="481" spans="1:3" ht="12.75">
      <c r="A481" s="103"/>
      <c r="B481" s="103"/>
      <c r="C481" s="103"/>
    </row>
    <row r="482" spans="1:3" ht="12.75">
      <c r="A482" s="103"/>
      <c r="B482" s="103"/>
      <c r="C482" s="103"/>
    </row>
    <row r="483" spans="1:3" ht="12.75">
      <c r="A483" s="103"/>
      <c r="B483" s="103"/>
      <c r="C483" s="103"/>
    </row>
    <row r="484" spans="1:3" ht="12.75">
      <c r="A484" s="103"/>
      <c r="B484" s="103"/>
      <c r="C484" s="103"/>
    </row>
    <row r="485" spans="1:3" ht="12.75">
      <c r="A485" s="103"/>
      <c r="B485" s="103"/>
      <c r="C485" s="103"/>
    </row>
    <row r="486" spans="1:3" ht="12.75">
      <c r="A486" s="103"/>
      <c r="B486" s="103"/>
      <c r="C486" s="103"/>
    </row>
    <row r="487" spans="1:3" ht="12.75">
      <c r="A487" s="103"/>
      <c r="B487" s="103"/>
      <c r="C487" s="103"/>
    </row>
    <row r="488" spans="1:3" ht="12.75">
      <c r="A488" s="103"/>
      <c r="B488" s="103"/>
      <c r="C488" s="103"/>
    </row>
    <row r="489" spans="1:3" ht="12.75">
      <c r="A489" s="103"/>
      <c r="B489" s="103"/>
      <c r="C489" s="103"/>
    </row>
    <row r="490" spans="1:3" ht="12.75">
      <c r="A490" s="103"/>
      <c r="B490" s="103"/>
      <c r="C490" s="103"/>
    </row>
    <row r="491" spans="1:3" ht="12.75">
      <c r="A491" s="103"/>
      <c r="B491" s="103"/>
      <c r="C491" s="103"/>
    </row>
    <row r="492" spans="1:3" ht="12.75">
      <c r="A492" s="103"/>
      <c r="B492" s="103"/>
      <c r="C492" s="103"/>
    </row>
    <row r="493" spans="1:3" ht="12.75">
      <c r="A493" s="103"/>
      <c r="B493" s="103"/>
      <c r="C493" s="103"/>
    </row>
    <row r="494" spans="1:3" ht="12.75">
      <c r="A494" s="103"/>
      <c r="B494" s="103"/>
      <c r="C494" s="103"/>
    </row>
    <row r="495" spans="1:3" ht="12.75">
      <c r="A495" s="103"/>
      <c r="B495" s="103"/>
      <c r="C495" s="103"/>
    </row>
    <row r="496" spans="1:3" ht="12.75">
      <c r="A496" s="103"/>
      <c r="B496" s="103"/>
      <c r="C496" s="103"/>
    </row>
    <row r="497" spans="1:3" ht="12.75">
      <c r="A497" s="103"/>
      <c r="B497" s="103"/>
      <c r="C497" s="103"/>
    </row>
    <row r="498" spans="1:3" ht="12.75">
      <c r="A498" s="103"/>
      <c r="B498" s="103"/>
      <c r="C498" s="103"/>
    </row>
    <row r="499" spans="1:3" ht="12.75">
      <c r="A499" s="103"/>
      <c r="B499" s="103"/>
      <c r="C499" s="103"/>
    </row>
    <row r="500" spans="1:3" ht="12.75">
      <c r="A500" s="103"/>
      <c r="B500" s="103"/>
      <c r="C500" s="103"/>
    </row>
    <row r="501" spans="1:3" ht="12.75">
      <c r="A501" s="103"/>
      <c r="B501" s="103"/>
      <c r="C501" s="103"/>
    </row>
    <row r="502" spans="1:3" ht="12.75">
      <c r="A502" s="103"/>
      <c r="B502" s="103"/>
      <c r="C502" s="103"/>
    </row>
    <row r="503" spans="1:3" ht="12.75">
      <c r="A503" s="103"/>
      <c r="B503" s="103"/>
      <c r="C503" s="103"/>
    </row>
    <row r="504" spans="1:3" ht="12.75">
      <c r="A504" s="103"/>
      <c r="B504" s="103"/>
      <c r="C504" s="103"/>
    </row>
    <row r="505" spans="1:3" ht="12.75">
      <c r="A505" s="103"/>
      <c r="B505" s="103"/>
      <c r="C505" s="103"/>
    </row>
    <row r="506" spans="1:3" ht="12.75">
      <c r="A506" s="103"/>
      <c r="B506" s="103"/>
      <c r="C506" s="103"/>
    </row>
    <row r="507" spans="1:3" ht="12.75">
      <c r="A507" s="103"/>
      <c r="B507" s="103"/>
      <c r="C507" s="103"/>
    </row>
    <row r="508" spans="1:3" ht="12.75">
      <c r="A508" s="103"/>
      <c r="B508" s="103"/>
      <c r="C508" s="103"/>
    </row>
    <row r="509" spans="1:3" ht="12.75">
      <c r="A509" s="103"/>
      <c r="B509" s="103"/>
      <c r="C509" s="103"/>
    </row>
    <row r="510" spans="1:3" ht="12.75">
      <c r="A510" s="103"/>
      <c r="B510" s="103"/>
      <c r="C510" s="103"/>
    </row>
    <row r="511" spans="1:3" ht="12.75">
      <c r="A511" s="103"/>
      <c r="B511" s="103"/>
      <c r="C511" s="103"/>
    </row>
    <row r="512" spans="1:3" ht="12.75">
      <c r="A512" s="103"/>
      <c r="B512" s="103"/>
      <c r="C512" s="103"/>
    </row>
    <row r="513" spans="1:3" ht="12.75">
      <c r="A513" s="103"/>
      <c r="B513" s="103"/>
      <c r="C513" s="103"/>
    </row>
    <row r="514" spans="1:3" ht="12.75">
      <c r="A514" s="103"/>
      <c r="B514" s="103"/>
      <c r="C514" s="103"/>
    </row>
    <row r="515" spans="1:3" ht="12.75">
      <c r="A515" s="103"/>
      <c r="B515" s="103"/>
      <c r="C515" s="103"/>
    </row>
    <row r="516" spans="1:3" ht="12.75">
      <c r="A516" s="103"/>
      <c r="B516" s="103"/>
      <c r="C516" s="103"/>
    </row>
    <row r="517" spans="1:3" ht="12.75">
      <c r="A517" s="103"/>
      <c r="B517" s="103"/>
      <c r="C517" s="103"/>
    </row>
    <row r="518" spans="1:3" ht="12.75">
      <c r="A518" s="103"/>
      <c r="B518" s="103"/>
      <c r="C518" s="103"/>
    </row>
    <row r="519" spans="1:3" ht="12.75">
      <c r="A519" s="103"/>
      <c r="B519" s="103"/>
      <c r="C519" s="103"/>
    </row>
    <row r="520" spans="1:3" ht="12.75">
      <c r="A520" s="103"/>
      <c r="B520" s="103"/>
      <c r="C520" s="103"/>
    </row>
    <row r="521" spans="1:3" ht="12.75">
      <c r="A521" s="103"/>
      <c r="B521" s="103"/>
      <c r="C521" s="103"/>
    </row>
    <row r="522" spans="1:3" ht="12.75">
      <c r="A522" s="103"/>
      <c r="B522" s="103"/>
      <c r="C522" s="103"/>
    </row>
    <row r="523" spans="1:3" ht="12.75">
      <c r="A523" s="103"/>
      <c r="B523" s="103"/>
      <c r="C523" s="103"/>
    </row>
    <row r="524" spans="1:3" ht="12.75">
      <c r="A524" s="103"/>
      <c r="B524" s="103"/>
      <c r="C524" s="103"/>
    </row>
    <row r="525" spans="1:3" ht="12.75">
      <c r="A525" s="103"/>
      <c r="B525" s="103"/>
      <c r="C525" s="103"/>
    </row>
    <row r="526" spans="1:3" ht="12.75">
      <c r="A526" s="103"/>
      <c r="B526" s="103"/>
      <c r="C526" s="103"/>
    </row>
    <row r="527" spans="1:3" ht="12.75">
      <c r="A527" s="103"/>
      <c r="B527" s="103"/>
      <c r="C527" s="103"/>
    </row>
    <row r="528" spans="1:3" ht="12.75">
      <c r="A528" s="103"/>
      <c r="B528" s="103"/>
      <c r="C528" s="103"/>
    </row>
    <row r="529" spans="1:3" ht="12.75">
      <c r="A529" s="103"/>
      <c r="B529" s="103"/>
      <c r="C529" s="103"/>
    </row>
    <row r="530" spans="1:3" ht="12.75">
      <c r="A530" s="103"/>
      <c r="B530" s="103"/>
      <c r="C530" s="103"/>
    </row>
    <row r="531" spans="1:3" ht="12.75">
      <c r="A531" s="103"/>
      <c r="B531" s="103"/>
      <c r="C531" s="103"/>
    </row>
    <row r="532" spans="1:3" ht="12.75">
      <c r="A532" s="103"/>
      <c r="B532" s="103"/>
      <c r="C532" s="103"/>
    </row>
    <row r="533" spans="1:3" ht="12.75">
      <c r="A533" s="103"/>
      <c r="B533" s="103"/>
      <c r="C533" s="103"/>
    </row>
    <row r="534" spans="1:3" ht="12.75">
      <c r="A534" s="103"/>
      <c r="B534" s="103"/>
      <c r="C534" s="103"/>
    </row>
    <row r="535" spans="1:3" ht="12.75">
      <c r="A535" s="103"/>
      <c r="B535" s="103"/>
      <c r="C535" s="103"/>
    </row>
    <row r="536" spans="1:3" ht="12.75">
      <c r="A536" s="103"/>
      <c r="B536" s="103"/>
      <c r="C536" s="103"/>
    </row>
    <row r="537" spans="1:3" ht="12.75">
      <c r="A537" s="103"/>
      <c r="B537" s="103"/>
      <c r="C537" s="103"/>
    </row>
    <row r="538" spans="1:3" ht="12.75">
      <c r="A538" s="103"/>
      <c r="B538" s="103"/>
      <c r="C538" s="103"/>
    </row>
    <row r="539" spans="1:3" ht="12.75">
      <c r="A539" s="103"/>
      <c r="B539" s="103"/>
      <c r="C539" s="103"/>
    </row>
    <row r="540" spans="1:3" ht="12.75">
      <c r="A540" s="103"/>
      <c r="B540" s="103"/>
      <c r="C540" s="103"/>
    </row>
    <row r="541" spans="1:3" ht="12.75">
      <c r="A541" s="103"/>
      <c r="B541" s="103"/>
      <c r="C541" s="103"/>
    </row>
    <row r="542" spans="1:3" ht="12.75">
      <c r="A542" s="103"/>
      <c r="B542" s="103"/>
      <c r="C542" s="103"/>
    </row>
    <row r="543" spans="1:3" ht="12.75">
      <c r="A543" s="103"/>
      <c r="B543" s="103"/>
      <c r="C543" s="103"/>
    </row>
    <row r="544" spans="1:3" ht="12.75">
      <c r="A544" s="103"/>
      <c r="B544" s="103"/>
      <c r="C544" s="103"/>
    </row>
    <row r="545" spans="1:3" ht="12.75">
      <c r="A545" s="103"/>
      <c r="B545" s="103"/>
      <c r="C545" s="103"/>
    </row>
    <row r="546" spans="1:3" ht="12.75">
      <c r="A546" s="103"/>
      <c r="B546" s="103"/>
      <c r="C546" s="103"/>
    </row>
    <row r="547" spans="1:3" ht="12.75">
      <c r="A547" s="103"/>
      <c r="B547" s="103"/>
      <c r="C547" s="103"/>
    </row>
    <row r="548" spans="1:3" ht="12.75">
      <c r="A548" s="103"/>
      <c r="B548" s="103"/>
      <c r="C548" s="103"/>
    </row>
    <row r="549" spans="1:3" ht="12.75">
      <c r="A549" s="103"/>
      <c r="B549" s="103"/>
      <c r="C549" s="103"/>
    </row>
    <row r="550" spans="1:3" ht="12.75">
      <c r="A550" s="103"/>
      <c r="B550" s="103"/>
      <c r="C550" s="103"/>
    </row>
    <row r="551" spans="1:3" ht="12.75">
      <c r="A551" s="103"/>
      <c r="B551" s="103"/>
      <c r="C551" s="103"/>
    </row>
    <row r="552" spans="1:3" ht="12.75">
      <c r="A552" s="103"/>
      <c r="B552" s="103"/>
      <c r="C552" s="103"/>
    </row>
    <row r="553" spans="1:3" ht="12.75">
      <c r="A553" s="103"/>
      <c r="B553" s="103"/>
      <c r="C553" s="103"/>
    </row>
    <row r="554" spans="1:3" ht="12.75">
      <c r="A554" s="103"/>
      <c r="B554" s="103"/>
      <c r="C554" s="103"/>
    </row>
    <row r="555" spans="1:3" ht="12.75">
      <c r="A555" s="103"/>
      <c r="B555" s="103"/>
      <c r="C555" s="103"/>
    </row>
    <row r="556" spans="1:3" ht="12.75">
      <c r="A556" s="103"/>
      <c r="B556" s="103"/>
      <c r="C556" s="103"/>
    </row>
    <row r="557" spans="1:3" ht="12.75">
      <c r="A557" s="103"/>
      <c r="B557" s="103"/>
      <c r="C557" s="103"/>
    </row>
    <row r="558" spans="1:3" ht="12.75">
      <c r="A558" s="103"/>
      <c r="B558" s="103"/>
      <c r="C558" s="103"/>
    </row>
    <row r="559" spans="1:3" ht="12.75">
      <c r="A559" s="103"/>
      <c r="B559" s="103"/>
      <c r="C559" s="103"/>
    </row>
    <row r="560" spans="1:3" ht="12.75">
      <c r="A560" s="103"/>
      <c r="B560" s="103"/>
      <c r="C560" s="103"/>
    </row>
    <row r="561" spans="1:3" ht="12.75">
      <c r="A561" s="103"/>
      <c r="B561" s="103"/>
      <c r="C561" s="103"/>
    </row>
    <row r="562" spans="1:3" ht="12.75">
      <c r="A562" s="103"/>
      <c r="B562" s="103"/>
      <c r="C562" s="103"/>
    </row>
    <row r="563" spans="1:3" ht="12.75">
      <c r="A563" s="103"/>
      <c r="B563" s="103"/>
      <c r="C563" s="103"/>
    </row>
    <row r="564" spans="1:3" ht="12.75">
      <c r="A564" s="103"/>
      <c r="B564" s="103"/>
      <c r="C564" s="103"/>
    </row>
    <row r="565" spans="1:3" ht="12.75">
      <c r="A565" s="103"/>
      <c r="B565" s="103"/>
      <c r="C565" s="103"/>
    </row>
    <row r="566" spans="1:3" ht="12.75">
      <c r="A566" s="103"/>
      <c r="B566" s="103"/>
      <c r="C566" s="103"/>
    </row>
    <row r="567" spans="1:3" ht="12.75">
      <c r="A567" s="103"/>
      <c r="B567" s="103"/>
      <c r="C567" s="103"/>
    </row>
    <row r="568" spans="1:3" ht="12.75">
      <c r="A568" s="103"/>
      <c r="B568" s="103"/>
      <c r="C568" s="103"/>
    </row>
    <row r="569" spans="1:3" ht="12.75">
      <c r="A569" s="103"/>
      <c r="B569" s="103"/>
      <c r="C569" s="103"/>
    </row>
    <row r="570" spans="1:3" ht="12.75">
      <c r="A570" s="103"/>
      <c r="B570" s="103"/>
      <c r="C570" s="103"/>
    </row>
    <row r="571" spans="1:3" ht="12.75">
      <c r="A571" s="103"/>
      <c r="B571" s="103"/>
      <c r="C571" s="103"/>
    </row>
    <row r="572" spans="1:3" ht="12.75">
      <c r="A572" s="103"/>
      <c r="B572" s="103"/>
      <c r="C572" s="103"/>
    </row>
    <row r="573" spans="1:3" ht="12.75">
      <c r="A573" s="103"/>
      <c r="B573" s="103"/>
      <c r="C573" s="103"/>
    </row>
    <row r="574" spans="1:3" ht="12.75">
      <c r="A574" s="103"/>
      <c r="B574" s="103"/>
      <c r="C574" s="103"/>
    </row>
    <row r="575" spans="1:3" ht="12.75">
      <c r="A575" s="103"/>
      <c r="B575" s="103"/>
      <c r="C575" s="103"/>
    </row>
    <row r="576" spans="1:3" ht="12.75">
      <c r="A576" s="103"/>
      <c r="B576" s="103"/>
      <c r="C576" s="103"/>
    </row>
    <row r="577" spans="1:3" ht="12.75">
      <c r="A577" s="103"/>
      <c r="B577" s="103"/>
      <c r="C577" s="103"/>
    </row>
    <row r="578" spans="1:3" ht="12.75">
      <c r="A578" s="103"/>
      <c r="B578" s="103"/>
      <c r="C578" s="103"/>
    </row>
    <row r="579" spans="1:3" ht="12.75">
      <c r="A579" s="103"/>
      <c r="B579" s="103"/>
      <c r="C579" s="103"/>
    </row>
    <row r="580" spans="1:3" ht="12.75">
      <c r="A580" s="103"/>
      <c r="B580" s="103"/>
      <c r="C580" s="103"/>
    </row>
    <row r="581" spans="1:3" ht="12.75">
      <c r="A581" s="103"/>
      <c r="B581" s="103"/>
      <c r="C581" s="103"/>
    </row>
    <row r="582" spans="1:3" ht="12.75">
      <c r="A582" s="103"/>
      <c r="B582" s="103"/>
      <c r="C582" s="103"/>
    </row>
    <row r="583" spans="1:3" ht="12.75">
      <c r="A583" s="103"/>
      <c r="B583" s="103"/>
      <c r="C583" s="103"/>
    </row>
    <row r="584" spans="1:3" ht="12.75">
      <c r="A584" s="103"/>
      <c r="B584" s="103"/>
      <c r="C584" s="103"/>
    </row>
    <row r="585" spans="1:3" ht="12.75">
      <c r="A585" s="103"/>
      <c r="B585" s="103"/>
      <c r="C585" s="103"/>
    </row>
    <row r="586" spans="1:3" ht="12.75">
      <c r="A586" s="103"/>
      <c r="B586" s="103"/>
      <c r="C586" s="103"/>
    </row>
    <row r="587" spans="1:3" ht="12.75">
      <c r="A587" s="103"/>
      <c r="B587" s="103"/>
      <c r="C587" s="103"/>
    </row>
    <row r="588" spans="1:3" ht="12.75">
      <c r="A588" s="103"/>
      <c r="B588" s="103"/>
      <c r="C588" s="103"/>
    </row>
    <row r="589" spans="1:3" ht="12.75">
      <c r="A589" s="103"/>
      <c r="B589" s="103"/>
      <c r="C589" s="103"/>
    </row>
    <row r="590" spans="1:3" ht="12.75">
      <c r="A590" s="103"/>
      <c r="B590" s="103"/>
      <c r="C590" s="103"/>
    </row>
    <row r="591" spans="1:3" ht="12.75">
      <c r="A591" s="103"/>
      <c r="B591" s="103"/>
      <c r="C591" s="103"/>
    </row>
    <row r="592" spans="1:3" ht="12.75">
      <c r="A592" s="103"/>
      <c r="B592" s="103"/>
      <c r="C592" s="103"/>
    </row>
    <row r="593" spans="1:3" ht="12.75">
      <c r="A593" s="103"/>
      <c r="B593" s="103"/>
      <c r="C593" s="103"/>
    </row>
    <row r="594" spans="1:3" ht="12.75">
      <c r="A594" s="103"/>
      <c r="B594" s="103"/>
      <c r="C594" s="103"/>
    </row>
    <row r="595" spans="1:3" ht="12.75">
      <c r="A595" s="103"/>
      <c r="B595" s="103"/>
      <c r="C595" s="103"/>
    </row>
    <row r="596" spans="1:3" ht="12.75">
      <c r="A596" s="103"/>
      <c r="B596" s="103"/>
      <c r="C596" s="103"/>
    </row>
    <row r="597" spans="1:3" ht="12.75">
      <c r="A597" s="103"/>
      <c r="B597" s="103"/>
      <c r="C597" s="103"/>
    </row>
    <row r="598" spans="1:3" ht="12.75">
      <c r="A598" s="103"/>
      <c r="B598" s="103"/>
      <c r="C598" s="103"/>
    </row>
    <row r="599" spans="1:3" ht="12.75">
      <c r="A599" s="103"/>
      <c r="B599" s="103"/>
      <c r="C599" s="103"/>
    </row>
    <row r="600" spans="1:3" ht="12.75">
      <c r="A600" s="103"/>
      <c r="B600" s="103"/>
      <c r="C600" s="103"/>
    </row>
    <row r="601" spans="1:3" ht="12.75">
      <c r="A601" s="103"/>
      <c r="B601" s="103"/>
      <c r="C601" s="103"/>
    </row>
    <row r="602" spans="1:3" ht="12.75">
      <c r="A602" s="103"/>
      <c r="B602" s="103"/>
      <c r="C602" s="103"/>
    </row>
    <row r="603" spans="1:3" ht="12.75">
      <c r="A603" s="103"/>
      <c r="B603" s="103"/>
      <c r="C603" s="103"/>
    </row>
    <row r="604" spans="1:3" ht="12.75">
      <c r="A604" s="103"/>
      <c r="B604" s="103"/>
      <c r="C604" s="103"/>
    </row>
    <row r="605" spans="1:3" ht="12.75">
      <c r="A605" s="103"/>
      <c r="B605" s="103"/>
      <c r="C605" s="103"/>
    </row>
    <row r="606" spans="1:3" ht="12.75">
      <c r="A606" s="103"/>
      <c r="B606" s="103"/>
      <c r="C606" s="103"/>
    </row>
    <row r="607" spans="1:3" ht="12.75">
      <c r="A607" s="103"/>
      <c r="B607" s="103"/>
      <c r="C607" s="103"/>
    </row>
    <row r="608" spans="1:3" ht="12.75">
      <c r="A608" s="103"/>
      <c r="B608" s="103"/>
      <c r="C608" s="103"/>
    </row>
    <row r="609" spans="1:3" ht="12.75">
      <c r="A609" s="103"/>
      <c r="B609" s="103"/>
      <c r="C609" s="103"/>
    </row>
    <row r="610" spans="1:3" ht="12.75">
      <c r="A610" s="103"/>
      <c r="B610" s="103"/>
      <c r="C610" s="103"/>
    </row>
    <row r="611" spans="1:3" ht="12.75">
      <c r="A611" s="103"/>
      <c r="B611" s="103"/>
      <c r="C611" s="103"/>
    </row>
    <row r="612" spans="1:3" ht="12.75">
      <c r="A612" s="103"/>
      <c r="B612" s="103"/>
      <c r="C612" s="103"/>
    </row>
    <row r="613" spans="1:3" ht="12.75">
      <c r="A613" s="103"/>
      <c r="B613" s="103"/>
      <c r="C613" s="103"/>
    </row>
    <row r="614" spans="1:3" ht="12.75">
      <c r="A614" s="103"/>
      <c r="B614" s="103"/>
      <c r="C614" s="103"/>
    </row>
    <row r="615" spans="1:3" ht="12.75">
      <c r="A615" s="103"/>
      <c r="B615" s="103"/>
      <c r="C615" s="103"/>
    </row>
    <row r="616" spans="1:3" ht="12.75">
      <c r="A616" s="103"/>
      <c r="B616" s="103"/>
      <c r="C616" s="103"/>
    </row>
    <row r="617" spans="1:3" ht="12.75">
      <c r="A617" s="103"/>
      <c r="B617" s="103"/>
      <c r="C617" s="103"/>
    </row>
    <row r="618" spans="1:3" ht="12.75">
      <c r="A618" s="103"/>
      <c r="B618" s="103"/>
      <c r="C618" s="103"/>
    </row>
    <row r="619" spans="1:3" ht="12.75">
      <c r="A619" s="103"/>
      <c r="B619" s="103"/>
      <c r="C619" s="103"/>
    </row>
    <row r="620" spans="1:3" ht="12.75">
      <c r="A620" s="103"/>
      <c r="B620" s="103"/>
      <c r="C620" s="103"/>
    </row>
    <row r="621" spans="1:3" ht="12.75">
      <c r="A621" s="103"/>
      <c r="B621" s="103"/>
      <c r="C621" s="103"/>
    </row>
    <row r="622" spans="1:3" ht="12.75">
      <c r="A622" s="103"/>
      <c r="B622" s="103"/>
      <c r="C622" s="103"/>
    </row>
    <row r="623" spans="1:3" ht="12.75">
      <c r="A623" s="103"/>
      <c r="B623" s="103"/>
      <c r="C623" s="103"/>
    </row>
    <row r="624" spans="1:3" ht="12.75">
      <c r="A624" s="103"/>
      <c r="B624" s="103"/>
      <c r="C624" s="103"/>
    </row>
    <row r="625" spans="1:3" ht="12.75">
      <c r="A625" s="103"/>
      <c r="B625" s="103"/>
      <c r="C625" s="103"/>
    </row>
    <row r="626" spans="1:3" ht="12.75">
      <c r="A626" s="103"/>
      <c r="B626" s="103"/>
      <c r="C626" s="103"/>
    </row>
    <row r="627" spans="1:3" ht="12.75">
      <c r="A627" s="103"/>
      <c r="B627" s="103"/>
      <c r="C627" s="103"/>
    </row>
    <row r="628" spans="1:3" ht="12.75">
      <c r="A628" s="103"/>
      <c r="B628" s="103"/>
      <c r="C628" s="103"/>
    </row>
    <row r="629" spans="1:3" ht="12.75">
      <c r="A629" s="103"/>
      <c r="B629" s="103"/>
      <c r="C629" s="103"/>
    </row>
    <row r="630" spans="1:3" ht="12.75">
      <c r="A630" s="103"/>
      <c r="B630" s="103"/>
      <c r="C630" s="103"/>
    </row>
    <row r="631" spans="1:3" ht="12.75">
      <c r="A631" s="103"/>
      <c r="B631" s="103"/>
      <c r="C631" s="103"/>
    </row>
    <row r="632" spans="1:3" ht="12.75">
      <c r="A632" s="103"/>
      <c r="B632" s="103"/>
      <c r="C632" s="103"/>
    </row>
    <row r="633" spans="1:3" ht="12.75">
      <c r="A633" s="103"/>
      <c r="B633" s="103"/>
      <c r="C633" s="103"/>
    </row>
    <row r="634" spans="1:3" ht="12.75">
      <c r="A634" s="103"/>
      <c r="B634" s="103"/>
      <c r="C634" s="103"/>
    </row>
    <row r="635" spans="1:3" ht="12.75">
      <c r="A635" s="103"/>
      <c r="B635" s="103"/>
      <c r="C635" s="103"/>
    </row>
    <row r="636" spans="1:3" ht="12.75">
      <c r="A636" s="103"/>
      <c r="B636" s="103"/>
      <c r="C636" s="103"/>
    </row>
    <row r="637" spans="1:3" ht="12.75">
      <c r="A637" s="103"/>
      <c r="B637" s="103"/>
      <c r="C637" s="103"/>
    </row>
    <row r="638" spans="1:3" ht="12.75">
      <c r="A638" s="103"/>
      <c r="B638" s="103"/>
      <c r="C638" s="103"/>
    </row>
    <row r="639" spans="1:3" ht="12.75">
      <c r="A639" s="103"/>
      <c r="B639" s="103"/>
      <c r="C639" s="103"/>
    </row>
    <row r="640" spans="1:3" ht="12.75">
      <c r="A640" s="103"/>
      <c r="B640" s="103"/>
      <c r="C640" s="103"/>
    </row>
    <row r="641" spans="1:3" ht="12.75">
      <c r="A641" s="103"/>
      <c r="B641" s="103"/>
      <c r="C641" s="103"/>
    </row>
    <row r="642" spans="1:3" ht="12.75">
      <c r="A642" s="103"/>
      <c r="B642" s="103"/>
      <c r="C642" s="103"/>
    </row>
    <row r="643" spans="1:3" ht="12.75">
      <c r="A643" s="103"/>
      <c r="B643" s="103"/>
      <c r="C643" s="103"/>
    </row>
    <row r="644" spans="1:3" ht="12.75">
      <c r="A644" s="103"/>
      <c r="B644" s="103"/>
      <c r="C644" s="103"/>
    </row>
    <row r="645" spans="1:3" ht="12.75">
      <c r="A645" s="103"/>
      <c r="B645" s="103"/>
      <c r="C645" s="103"/>
    </row>
    <row r="646" spans="1:3" ht="12.75">
      <c r="A646" s="103"/>
      <c r="B646" s="103"/>
      <c r="C646" s="103"/>
    </row>
    <row r="647" spans="1:3" ht="12.75">
      <c r="A647" s="103"/>
      <c r="B647" s="103"/>
      <c r="C647" s="103"/>
    </row>
    <row r="648" spans="1:3" ht="12.75">
      <c r="A648" s="103"/>
      <c r="B648" s="103"/>
      <c r="C648" s="103"/>
    </row>
    <row r="649" spans="1:3" ht="12.75">
      <c r="A649" s="103"/>
      <c r="B649" s="103"/>
      <c r="C649" s="103"/>
    </row>
    <row r="650" spans="1:3" ht="12.75">
      <c r="A650" s="103"/>
      <c r="B650" s="103"/>
      <c r="C650" s="103"/>
    </row>
    <row r="651" spans="1:3" ht="12.75">
      <c r="A651" s="103"/>
      <c r="B651" s="103"/>
      <c r="C651" s="103"/>
    </row>
    <row r="652" spans="1:3" ht="12.75">
      <c r="A652" s="103"/>
      <c r="B652" s="103"/>
      <c r="C652" s="103"/>
    </row>
    <row r="653" spans="1:3" ht="12.75">
      <c r="A653" s="103"/>
      <c r="B653" s="103"/>
      <c r="C653" s="103"/>
    </row>
    <row r="654" spans="1:3" ht="12.75">
      <c r="A654" s="103"/>
      <c r="B654" s="103"/>
      <c r="C654" s="103"/>
    </row>
    <row r="655" spans="1:3" ht="12.75">
      <c r="A655" s="103"/>
      <c r="B655" s="103"/>
      <c r="C655" s="103"/>
    </row>
    <row r="656" spans="1:3" ht="12.75">
      <c r="A656" s="103"/>
      <c r="B656" s="103"/>
      <c r="C656" s="103"/>
    </row>
    <row r="657" spans="1:3" ht="12.75">
      <c r="A657" s="103"/>
      <c r="B657" s="103"/>
      <c r="C657" s="103"/>
    </row>
    <row r="658" spans="1:3" ht="12.75">
      <c r="A658" s="103"/>
      <c r="B658" s="103"/>
      <c r="C658" s="103"/>
    </row>
    <row r="659" spans="1:3" ht="12.75">
      <c r="A659" s="103"/>
      <c r="B659" s="103"/>
      <c r="C659" s="103"/>
    </row>
    <row r="660" spans="1:3" ht="12.75">
      <c r="A660" s="103"/>
      <c r="B660" s="103"/>
      <c r="C660" s="103"/>
    </row>
    <row r="661" spans="1:3" ht="12.75">
      <c r="A661" s="103"/>
      <c r="B661" s="103"/>
      <c r="C661" s="103"/>
    </row>
    <row r="662" spans="1:3" ht="12.75">
      <c r="A662" s="103"/>
      <c r="B662" s="103"/>
      <c r="C662" s="103"/>
    </row>
    <row r="663" spans="1:3" ht="12.75">
      <c r="A663" s="103"/>
      <c r="B663" s="103"/>
      <c r="C663" s="103"/>
    </row>
    <row r="664" spans="1:3" ht="12.75">
      <c r="A664" s="103"/>
      <c r="B664" s="103"/>
      <c r="C664" s="103"/>
    </row>
    <row r="665" spans="1:3" ht="12.75">
      <c r="A665" s="103"/>
      <c r="B665" s="103"/>
      <c r="C665" s="103"/>
    </row>
    <row r="666" spans="1:3" ht="12.75">
      <c r="A666" s="103"/>
      <c r="B666" s="103"/>
      <c r="C666" s="103"/>
    </row>
    <row r="667" spans="1:3" ht="12.75">
      <c r="A667" s="103"/>
      <c r="B667" s="103"/>
      <c r="C667" s="103"/>
    </row>
    <row r="668" spans="1:3" ht="12.75">
      <c r="A668" s="103"/>
      <c r="B668" s="103"/>
      <c r="C668" s="103"/>
    </row>
    <row r="669" spans="1:3" ht="12.75">
      <c r="A669" s="103"/>
      <c r="B669" s="103"/>
      <c r="C669" s="103"/>
    </row>
    <row r="670" spans="1:3" ht="12.75">
      <c r="A670" s="103"/>
      <c r="B670" s="103"/>
      <c r="C670" s="103"/>
    </row>
    <row r="671" spans="1:3" ht="12.75">
      <c r="A671" s="103"/>
      <c r="B671" s="103"/>
      <c r="C671" s="103"/>
    </row>
    <row r="672" spans="1:3" ht="12.75">
      <c r="A672" s="103"/>
      <c r="B672" s="103"/>
      <c r="C672" s="103"/>
    </row>
    <row r="673" spans="1:3" ht="12.75">
      <c r="A673" s="103"/>
      <c r="B673" s="103"/>
      <c r="C673" s="103"/>
    </row>
    <row r="674" spans="1:3" ht="12.75">
      <c r="A674" s="103"/>
      <c r="B674" s="103"/>
      <c r="C674" s="103"/>
    </row>
    <row r="675" spans="1:3" ht="12.75">
      <c r="A675" s="103"/>
      <c r="B675" s="103"/>
      <c r="C675" s="103"/>
    </row>
    <row r="676" spans="1:3" ht="12.75">
      <c r="A676" s="103"/>
      <c r="B676" s="103"/>
      <c r="C676" s="103"/>
    </row>
    <row r="677" spans="1:3" ht="12.75">
      <c r="A677" s="103"/>
      <c r="B677" s="103"/>
      <c r="C677" s="103"/>
    </row>
    <row r="678" spans="1:3" ht="12.75">
      <c r="A678" s="103"/>
      <c r="B678" s="103"/>
      <c r="C678" s="103"/>
    </row>
    <row r="679" spans="1:3" ht="12.75">
      <c r="A679" s="103"/>
      <c r="B679" s="103"/>
      <c r="C679" s="103"/>
    </row>
    <row r="680" spans="1:3" ht="12.75">
      <c r="A680" s="103"/>
      <c r="B680" s="103"/>
      <c r="C680" s="103"/>
    </row>
    <row r="681" spans="1:3" ht="12.75">
      <c r="A681" s="103"/>
      <c r="B681" s="103"/>
      <c r="C681" s="103"/>
    </row>
    <row r="682" spans="1:3" ht="12.75">
      <c r="A682" s="103"/>
      <c r="B682" s="103"/>
      <c r="C682" s="103"/>
    </row>
    <row r="683" spans="1:3" ht="12.75">
      <c r="A683" s="103"/>
      <c r="B683" s="103"/>
      <c r="C683" s="103"/>
    </row>
    <row r="684" spans="1:3" ht="12.75">
      <c r="A684" s="103"/>
      <c r="B684" s="103"/>
      <c r="C684" s="103"/>
    </row>
    <row r="685" spans="1:3" ht="12.75">
      <c r="A685" s="103"/>
      <c r="B685" s="103"/>
      <c r="C685" s="103"/>
    </row>
    <row r="686" spans="1:3" ht="12.75">
      <c r="A686" s="103"/>
      <c r="B686" s="103"/>
      <c r="C686" s="103"/>
    </row>
    <row r="687" spans="1:3" ht="12.75">
      <c r="A687" s="103"/>
      <c r="B687" s="103"/>
      <c r="C687" s="103"/>
    </row>
    <row r="688" spans="1:3" ht="12.75">
      <c r="A688" s="103"/>
      <c r="B688" s="103"/>
      <c r="C688" s="103"/>
    </row>
    <row r="689" spans="1:3" ht="12.75">
      <c r="A689" s="103"/>
      <c r="B689" s="103"/>
      <c r="C689" s="103"/>
    </row>
    <row r="690" spans="1:3" ht="12.75">
      <c r="A690" s="103"/>
      <c r="B690" s="103"/>
      <c r="C690" s="103"/>
    </row>
    <row r="691" spans="1:3" ht="12.75">
      <c r="A691" s="103"/>
      <c r="B691" s="103"/>
      <c r="C691" s="103"/>
    </row>
    <row r="692" spans="1:3" ht="12.75">
      <c r="A692" s="103"/>
      <c r="B692" s="103"/>
      <c r="C692" s="103"/>
    </row>
    <row r="693" spans="1:3" ht="12.75">
      <c r="A693" s="103"/>
      <c r="B693" s="103"/>
      <c r="C693" s="103"/>
    </row>
    <row r="694" spans="1:3" ht="12.75">
      <c r="A694" s="103"/>
      <c r="B694" s="103"/>
      <c r="C694" s="103"/>
    </row>
    <row r="695" spans="1:3" ht="12.75">
      <c r="A695" s="103"/>
      <c r="B695" s="103"/>
      <c r="C695" s="103"/>
    </row>
    <row r="696" spans="1:3" ht="12.75">
      <c r="A696" s="103"/>
      <c r="B696" s="103"/>
      <c r="C696" s="103"/>
    </row>
    <row r="697" spans="1:3" ht="12.75">
      <c r="A697" s="103"/>
      <c r="B697" s="103"/>
      <c r="C697" s="103"/>
    </row>
    <row r="698" spans="1:3" ht="12.75">
      <c r="A698" s="103"/>
      <c r="B698" s="103"/>
      <c r="C698" s="103"/>
    </row>
    <row r="699" spans="1:3" ht="12.75">
      <c r="A699" s="103"/>
      <c r="B699" s="103"/>
      <c r="C699" s="103"/>
    </row>
    <row r="700" spans="1:3" ht="12.75">
      <c r="A700" s="103"/>
      <c r="B700" s="103"/>
      <c r="C700" s="103"/>
    </row>
    <row r="701" spans="1:3" ht="12.75">
      <c r="A701" s="103"/>
      <c r="B701" s="103"/>
      <c r="C701" s="103"/>
    </row>
    <row r="702" spans="1:3" ht="12.75">
      <c r="A702" s="103"/>
      <c r="B702" s="103"/>
      <c r="C702" s="103"/>
    </row>
    <row r="703" spans="1:3" ht="12.75">
      <c r="A703" s="103"/>
      <c r="B703" s="103"/>
      <c r="C703" s="103"/>
    </row>
    <row r="704" spans="1:3" ht="12.75">
      <c r="A704" s="103"/>
      <c r="B704" s="103"/>
      <c r="C704" s="103"/>
    </row>
    <row r="705" spans="1:3" ht="12.75">
      <c r="A705" s="103"/>
      <c r="B705" s="103"/>
      <c r="C705" s="103"/>
    </row>
    <row r="706" spans="1:3" ht="12.75">
      <c r="A706" s="103"/>
      <c r="B706" s="103"/>
      <c r="C706" s="103"/>
    </row>
    <row r="707" spans="1:3" ht="12.75">
      <c r="A707" s="103"/>
      <c r="B707" s="103"/>
      <c r="C707" s="103"/>
    </row>
    <row r="708" spans="1:3" ht="12.75">
      <c r="A708" s="103"/>
      <c r="B708" s="103"/>
      <c r="C708" s="103"/>
    </row>
    <row r="709" spans="1:3" ht="12.75">
      <c r="A709" s="103"/>
      <c r="B709" s="103"/>
      <c r="C709" s="103"/>
    </row>
    <row r="710" spans="1:3" ht="12.75">
      <c r="A710" s="103"/>
      <c r="B710" s="103"/>
      <c r="C710" s="103"/>
    </row>
    <row r="711" spans="1:3" ht="12.75">
      <c r="A711" s="103"/>
      <c r="B711" s="103"/>
      <c r="C711" s="103"/>
    </row>
    <row r="712" spans="1:3" ht="12.75">
      <c r="A712" s="103"/>
      <c r="B712" s="103"/>
      <c r="C712" s="103"/>
    </row>
    <row r="713" spans="1:3" ht="12.75">
      <c r="A713" s="103"/>
      <c r="B713" s="103"/>
      <c r="C713" s="103"/>
    </row>
    <row r="714" spans="1:3" ht="12.75">
      <c r="A714" s="103"/>
      <c r="B714" s="103"/>
      <c r="C714" s="103"/>
    </row>
    <row r="715" spans="1:3" ht="12.75">
      <c r="A715" s="103"/>
      <c r="B715" s="103"/>
      <c r="C715" s="103"/>
    </row>
    <row r="716" spans="1:3" ht="12.75">
      <c r="A716" s="103"/>
      <c r="B716" s="103"/>
      <c r="C716" s="103"/>
    </row>
    <row r="717" spans="1:3" ht="12.75">
      <c r="A717" s="103"/>
      <c r="B717" s="103"/>
      <c r="C717" s="103"/>
    </row>
    <row r="718" spans="1:3" ht="12.75">
      <c r="A718" s="103"/>
      <c r="B718" s="103"/>
      <c r="C718" s="103"/>
    </row>
    <row r="719" spans="1:3" ht="12.75">
      <c r="A719" s="103"/>
      <c r="B719" s="103"/>
      <c r="C719" s="103"/>
    </row>
    <row r="720" spans="1:3" ht="12.75">
      <c r="A720" s="103"/>
      <c r="B720" s="103"/>
      <c r="C720" s="103"/>
    </row>
    <row r="721" spans="1:3" ht="12.75">
      <c r="A721" s="103"/>
      <c r="B721" s="103"/>
      <c r="C721" s="103"/>
    </row>
    <row r="722" spans="1:3" ht="12.75">
      <c r="A722" s="103"/>
      <c r="B722" s="103"/>
      <c r="C722" s="103"/>
    </row>
    <row r="723" spans="1:3" ht="12.75">
      <c r="A723" s="103"/>
      <c r="B723" s="103"/>
      <c r="C723" s="103"/>
    </row>
    <row r="724" spans="1:3" ht="12.75">
      <c r="A724" s="103"/>
      <c r="B724" s="103"/>
      <c r="C724" s="103"/>
    </row>
    <row r="725" spans="1:3" ht="12.75">
      <c r="A725" s="103"/>
      <c r="B725" s="103"/>
      <c r="C725" s="103"/>
    </row>
    <row r="726" spans="1:3" ht="12.75">
      <c r="A726" s="103"/>
      <c r="B726" s="103"/>
      <c r="C726" s="103"/>
    </row>
    <row r="727" spans="1:3" ht="12.75">
      <c r="A727" s="103"/>
      <c r="B727" s="103"/>
      <c r="C727" s="103"/>
    </row>
    <row r="728" spans="1:3" ht="12.75">
      <c r="A728" s="103"/>
      <c r="B728" s="103"/>
      <c r="C728" s="103"/>
    </row>
    <row r="729" spans="1:3" ht="12.75">
      <c r="A729" s="103"/>
      <c r="B729" s="103"/>
      <c r="C729" s="103"/>
    </row>
    <row r="730" spans="1:3" ht="12.75">
      <c r="A730" s="103"/>
      <c r="B730" s="103"/>
      <c r="C730" s="103"/>
    </row>
    <row r="731" spans="1:3" ht="12.75">
      <c r="A731" s="103"/>
      <c r="B731" s="103"/>
      <c r="C731" s="103"/>
    </row>
    <row r="732" spans="1:3" ht="12.75">
      <c r="A732" s="103"/>
      <c r="B732" s="103"/>
      <c r="C732" s="103"/>
    </row>
    <row r="733" spans="1:3" ht="12.75">
      <c r="A733" s="103"/>
      <c r="B733" s="103"/>
      <c r="C733" s="103"/>
    </row>
    <row r="734" spans="1:3" ht="12.75">
      <c r="A734" s="103"/>
      <c r="B734" s="103"/>
      <c r="C734" s="103"/>
    </row>
    <row r="735" spans="1:3" ht="12.75">
      <c r="A735" s="103"/>
      <c r="B735" s="103"/>
      <c r="C735" s="103"/>
    </row>
    <row r="736" spans="1:3" ht="12.75">
      <c r="A736" s="103"/>
      <c r="B736" s="103"/>
      <c r="C736" s="103"/>
    </row>
    <row r="737" spans="1:3" ht="12.75">
      <c r="A737" s="103"/>
      <c r="B737" s="103"/>
      <c r="C737" s="103"/>
    </row>
    <row r="738" spans="1:3" ht="12.75">
      <c r="A738" s="103"/>
      <c r="B738" s="103"/>
      <c r="C738" s="103"/>
    </row>
    <row r="739" spans="1:3" ht="12.75">
      <c r="A739" s="103"/>
      <c r="B739" s="103"/>
      <c r="C739" s="103"/>
    </row>
    <row r="740" spans="1:3" ht="12.75">
      <c r="A740" s="103"/>
      <c r="B740" s="103"/>
      <c r="C740" s="103"/>
    </row>
    <row r="741" spans="1:3" ht="12.75">
      <c r="A741" s="103"/>
      <c r="B741" s="103"/>
      <c r="C741" s="103"/>
    </row>
    <row r="742" spans="1:3" ht="12.75">
      <c r="A742" s="103"/>
      <c r="B742" s="103"/>
      <c r="C742" s="103"/>
    </row>
    <row r="743" spans="1:3" ht="12.75">
      <c r="A743" s="103"/>
      <c r="B743" s="103"/>
      <c r="C743" s="103"/>
    </row>
    <row r="744" spans="1:3" ht="12.75">
      <c r="A744" s="103"/>
      <c r="B744" s="103"/>
      <c r="C744" s="103"/>
    </row>
    <row r="745" spans="1:3" ht="12.75">
      <c r="A745" s="103"/>
      <c r="B745" s="103"/>
      <c r="C745" s="103"/>
    </row>
    <row r="746" spans="1:3" ht="12.75">
      <c r="A746" s="103"/>
      <c r="B746" s="103"/>
      <c r="C746" s="103"/>
    </row>
    <row r="747" spans="1:3" ht="12.75">
      <c r="A747" s="103"/>
      <c r="B747" s="103"/>
      <c r="C747" s="103"/>
    </row>
    <row r="748" spans="1:3" ht="12.75">
      <c r="A748" s="103"/>
      <c r="B748" s="103"/>
      <c r="C748" s="103"/>
    </row>
    <row r="749" spans="1:3" ht="12.75">
      <c r="A749" s="103"/>
      <c r="B749" s="103"/>
      <c r="C749" s="103"/>
    </row>
    <row r="750" spans="1:3" ht="12.75">
      <c r="A750" s="103"/>
      <c r="B750" s="103"/>
      <c r="C750" s="103"/>
    </row>
    <row r="751" spans="1:3" ht="12.75">
      <c r="A751" s="103"/>
      <c r="B751" s="103"/>
      <c r="C751" s="103"/>
    </row>
    <row r="752" spans="1:3" ht="12.75">
      <c r="A752" s="103"/>
      <c r="B752" s="103"/>
      <c r="C752" s="103"/>
    </row>
    <row r="753" spans="1:3" ht="12.75">
      <c r="A753" s="103"/>
      <c r="B753" s="103"/>
      <c r="C753" s="103"/>
    </row>
    <row r="754" spans="1:3" ht="12.75">
      <c r="A754" s="103"/>
      <c r="B754" s="103"/>
      <c r="C754" s="103"/>
    </row>
    <row r="755" spans="1:3" ht="12.75">
      <c r="A755" s="103"/>
      <c r="B755" s="103"/>
      <c r="C755" s="103"/>
    </row>
    <row r="756" spans="1:3" ht="12.75">
      <c r="A756" s="103"/>
      <c r="B756" s="103"/>
      <c r="C756" s="103"/>
    </row>
    <row r="757" spans="1:3" ht="12.75">
      <c r="A757" s="103"/>
      <c r="B757" s="103"/>
      <c r="C757" s="103"/>
    </row>
    <row r="758" spans="1:3" ht="12.75">
      <c r="A758" s="103"/>
      <c r="B758" s="103"/>
      <c r="C758" s="103"/>
    </row>
    <row r="759" spans="1:3" ht="12.75">
      <c r="A759" s="103"/>
      <c r="B759" s="103"/>
      <c r="C759" s="103"/>
    </row>
    <row r="760" spans="1:3" ht="12.75">
      <c r="A760" s="103"/>
      <c r="B760" s="103"/>
      <c r="C760" s="103"/>
    </row>
    <row r="761" spans="1:3" ht="12.75">
      <c r="A761" s="103"/>
      <c r="B761" s="103"/>
      <c r="C761" s="103"/>
    </row>
    <row r="762" spans="1:3" ht="12.75">
      <c r="A762" s="103"/>
      <c r="B762" s="103"/>
      <c r="C762" s="103"/>
    </row>
    <row r="763" spans="1:3" ht="12.75">
      <c r="A763" s="103"/>
      <c r="B763" s="103"/>
      <c r="C763" s="103"/>
    </row>
    <row r="764" spans="1:3" ht="12.75">
      <c r="A764" s="103"/>
      <c r="B764" s="103"/>
      <c r="C764" s="103"/>
    </row>
    <row r="765" spans="1:3" ht="12.75">
      <c r="A765" s="103"/>
      <c r="B765" s="103"/>
      <c r="C765" s="103"/>
    </row>
    <row r="766" spans="1:3" ht="12.75">
      <c r="A766" s="103"/>
      <c r="B766" s="103"/>
      <c r="C766" s="103"/>
    </row>
    <row r="767" spans="1:3" ht="12.75">
      <c r="A767" s="103"/>
      <c r="B767" s="103"/>
      <c r="C767" s="103"/>
    </row>
    <row r="768" spans="1:3" ht="12.75">
      <c r="A768" s="103"/>
      <c r="B768" s="103"/>
      <c r="C768" s="103"/>
    </row>
    <row r="769" spans="1:3" ht="12.75">
      <c r="A769" s="103"/>
      <c r="B769" s="103"/>
      <c r="C769" s="103"/>
    </row>
    <row r="770" spans="1:3" ht="12.75">
      <c r="A770" s="103"/>
      <c r="B770" s="103"/>
      <c r="C770" s="103"/>
    </row>
    <row r="771" spans="1:3" ht="12.75">
      <c r="A771" s="103"/>
      <c r="B771" s="103"/>
      <c r="C771" s="103"/>
    </row>
    <row r="772" spans="1:3" ht="12.75">
      <c r="A772" s="103"/>
      <c r="B772" s="103"/>
      <c r="C772" s="103"/>
    </row>
    <row r="773" spans="1:3" ht="12.75">
      <c r="A773" s="103"/>
      <c r="B773" s="103"/>
      <c r="C773" s="103"/>
    </row>
    <row r="774" spans="1:3" ht="12.75">
      <c r="A774" s="103"/>
      <c r="B774" s="103"/>
      <c r="C774" s="103"/>
    </row>
    <row r="775" spans="1:3" ht="12.75">
      <c r="A775" s="103"/>
      <c r="B775" s="103"/>
      <c r="C775" s="103"/>
    </row>
    <row r="776" spans="1:3" ht="12.75">
      <c r="A776" s="103"/>
      <c r="B776" s="103"/>
      <c r="C776" s="103"/>
    </row>
    <row r="777" spans="1:3" ht="12.75">
      <c r="A777" s="103"/>
      <c r="B777" s="103"/>
      <c r="C777" s="103"/>
    </row>
    <row r="778" spans="1:3" ht="12.75">
      <c r="A778" s="103"/>
      <c r="B778" s="103"/>
      <c r="C778" s="103"/>
    </row>
    <row r="779" spans="1:3" ht="12.75">
      <c r="A779" s="103"/>
      <c r="B779" s="103"/>
      <c r="C779" s="103"/>
    </row>
    <row r="780" spans="1:3" ht="12.75">
      <c r="A780" s="103"/>
      <c r="B780" s="103"/>
      <c r="C780" s="103"/>
    </row>
    <row r="781" spans="1:3" ht="12.75">
      <c r="A781" s="103"/>
      <c r="B781" s="103"/>
      <c r="C781" s="103"/>
    </row>
    <row r="782" spans="1:3" ht="12.75">
      <c r="A782" s="103"/>
      <c r="B782" s="103"/>
      <c r="C782" s="103"/>
    </row>
    <row r="783" spans="1:3" ht="12.75">
      <c r="A783" s="103"/>
      <c r="B783" s="103"/>
      <c r="C783" s="103"/>
    </row>
    <row r="784" spans="1:3" ht="12.75">
      <c r="A784" s="103"/>
      <c r="B784" s="103"/>
      <c r="C784" s="103"/>
    </row>
    <row r="785" spans="1:3" ht="12.75">
      <c r="A785" s="103"/>
      <c r="B785" s="103"/>
      <c r="C785" s="103"/>
    </row>
    <row r="786" spans="1:3" ht="12.75">
      <c r="A786" s="103"/>
      <c r="B786" s="103"/>
      <c r="C786" s="103"/>
    </row>
    <row r="787" spans="1:3" ht="12.75">
      <c r="A787" s="103"/>
      <c r="B787" s="103"/>
      <c r="C787" s="103"/>
    </row>
    <row r="788" spans="1:3" ht="12.75">
      <c r="A788" s="103"/>
      <c r="B788" s="103"/>
      <c r="C788" s="103"/>
    </row>
    <row r="789" spans="1:3" ht="12.75">
      <c r="A789" s="103"/>
      <c r="B789" s="103"/>
      <c r="C789" s="103"/>
    </row>
    <row r="790" spans="1:3" ht="12.75">
      <c r="A790" s="103"/>
      <c r="B790" s="103"/>
      <c r="C790" s="103"/>
    </row>
    <row r="791" spans="1:3" ht="12.75">
      <c r="A791" s="103"/>
      <c r="B791" s="103"/>
      <c r="C791" s="103"/>
    </row>
    <row r="792" spans="1:3" ht="12.75">
      <c r="A792" s="103"/>
      <c r="B792" s="103"/>
      <c r="C792" s="103"/>
    </row>
    <row r="793" spans="1:3" ht="12.75">
      <c r="A793" s="103"/>
      <c r="B793" s="103"/>
      <c r="C793" s="103"/>
    </row>
    <row r="794" spans="1:3" ht="12.75">
      <c r="A794" s="103"/>
      <c r="B794" s="103"/>
      <c r="C794" s="103"/>
    </row>
    <row r="795" spans="1:3" ht="12.75">
      <c r="A795" s="103"/>
      <c r="B795" s="103"/>
      <c r="C795" s="103"/>
    </row>
    <row r="796" spans="1:3" ht="12.75">
      <c r="A796" s="103"/>
      <c r="B796" s="103"/>
      <c r="C796" s="103"/>
    </row>
    <row r="797" spans="1:3" ht="12.75">
      <c r="A797" s="103"/>
      <c r="B797" s="103"/>
      <c r="C797" s="103"/>
    </row>
    <row r="798" spans="1:3" ht="12.75">
      <c r="A798" s="103"/>
      <c r="B798" s="103"/>
      <c r="C798" s="103"/>
    </row>
    <row r="799" spans="1:3" ht="12.75">
      <c r="A799" s="103"/>
      <c r="B799" s="103"/>
      <c r="C799" s="103"/>
    </row>
    <row r="800" spans="1:3" ht="12.75">
      <c r="A800" s="103"/>
      <c r="B800" s="103"/>
      <c r="C800" s="103"/>
    </row>
    <row r="801" spans="1:3" ht="12.75">
      <c r="A801" s="103"/>
      <c r="B801" s="103"/>
      <c r="C801" s="103"/>
    </row>
    <row r="802" spans="1:3" ht="12.75">
      <c r="A802" s="103"/>
      <c r="B802" s="103"/>
      <c r="C802" s="103"/>
    </row>
    <row r="803" spans="1:3" ht="12.75">
      <c r="A803" s="103"/>
      <c r="B803" s="103"/>
      <c r="C803" s="103"/>
    </row>
    <row r="804" spans="1:3" ht="12.75">
      <c r="A804" s="103"/>
      <c r="B804" s="103"/>
      <c r="C804" s="103"/>
    </row>
    <row r="805" spans="1:3" ht="12.75">
      <c r="A805" s="103"/>
      <c r="B805" s="103"/>
      <c r="C805" s="103"/>
    </row>
    <row r="806" spans="1:3" ht="12.75">
      <c r="A806" s="103"/>
      <c r="B806" s="103"/>
      <c r="C806" s="103"/>
    </row>
    <row r="807" spans="1:3" ht="12.75">
      <c r="A807" s="103"/>
      <c r="B807" s="103"/>
      <c r="C807" s="103"/>
    </row>
    <row r="808" spans="1:3" ht="12.75">
      <c r="A808" s="103"/>
      <c r="B808" s="103"/>
      <c r="C808" s="103"/>
    </row>
    <row r="809" spans="1:3" ht="12.75">
      <c r="A809" s="103"/>
      <c r="B809" s="103"/>
      <c r="C809" s="103"/>
    </row>
    <row r="810" spans="1:3" ht="12.75">
      <c r="A810" s="103"/>
      <c r="B810" s="103"/>
      <c r="C810" s="103"/>
    </row>
    <row r="811" spans="1:3" ht="12.75">
      <c r="A811" s="103"/>
      <c r="B811" s="103"/>
      <c r="C811" s="103"/>
    </row>
    <row r="812" spans="1:3" ht="12.75">
      <c r="A812" s="103"/>
      <c r="B812" s="103"/>
      <c r="C812" s="103"/>
    </row>
    <row r="813" spans="1:3" ht="12.75">
      <c r="A813" s="103"/>
      <c r="B813" s="103"/>
      <c r="C813" s="103"/>
    </row>
    <row r="814" spans="1:3" ht="12.75">
      <c r="A814" s="103"/>
      <c r="B814" s="103"/>
      <c r="C814" s="103"/>
    </row>
    <row r="815" spans="1:3" ht="12.75">
      <c r="A815" s="103"/>
      <c r="B815" s="103"/>
      <c r="C815" s="103"/>
    </row>
    <row r="816" spans="1:3" ht="12.75">
      <c r="A816" s="103"/>
      <c r="B816" s="103"/>
      <c r="C816" s="103"/>
    </row>
    <row r="817" spans="1:3" ht="12.75">
      <c r="A817" s="103"/>
      <c r="B817" s="103"/>
      <c r="C817" s="103"/>
    </row>
    <row r="818" spans="1:3" ht="12.75">
      <c r="A818" s="103"/>
      <c r="B818" s="103"/>
      <c r="C818" s="103"/>
    </row>
    <row r="819" spans="1:3" ht="12.75">
      <c r="A819" s="103"/>
      <c r="B819" s="103"/>
      <c r="C819" s="103"/>
    </row>
    <row r="820" spans="1:3" ht="12.75">
      <c r="A820" s="103"/>
      <c r="B820" s="103"/>
      <c r="C820" s="103"/>
    </row>
    <row r="821" spans="1:3" ht="12.75">
      <c r="A821" s="103"/>
      <c r="B821" s="103"/>
      <c r="C821" s="103"/>
    </row>
    <row r="822" spans="1:3" ht="12.75">
      <c r="A822" s="103"/>
      <c r="B822" s="103"/>
      <c r="C822" s="103"/>
    </row>
    <row r="823" spans="1:3" ht="12.75">
      <c r="A823" s="103"/>
      <c r="B823" s="103"/>
      <c r="C823" s="103"/>
    </row>
    <row r="824" spans="1:3" ht="12.75">
      <c r="A824" s="103"/>
      <c r="B824" s="103"/>
      <c r="C824" s="103"/>
    </row>
    <row r="825" spans="1:3" ht="12.75">
      <c r="A825" s="103"/>
      <c r="B825" s="103"/>
      <c r="C825" s="103"/>
    </row>
    <row r="826" spans="1:3" ht="12.75">
      <c r="A826" s="103"/>
      <c r="B826" s="103"/>
      <c r="C826" s="103"/>
    </row>
    <row r="827" spans="1:3" ht="12.75">
      <c r="A827" s="103"/>
      <c r="B827" s="103"/>
      <c r="C827" s="103"/>
    </row>
    <row r="828" spans="1:3" ht="12.75">
      <c r="A828" s="103"/>
      <c r="B828" s="103"/>
      <c r="C828" s="103"/>
    </row>
    <row r="829" spans="1:3" ht="12.75">
      <c r="A829" s="103"/>
      <c r="B829" s="103"/>
      <c r="C829" s="103"/>
    </row>
    <row r="830" spans="1:3" ht="12.75">
      <c r="A830" s="103"/>
      <c r="B830" s="103"/>
      <c r="C830" s="103"/>
    </row>
    <row r="831" spans="1:3" ht="12.75">
      <c r="A831" s="103"/>
      <c r="B831" s="103"/>
      <c r="C831" s="103"/>
    </row>
    <row r="832" spans="1:3" ht="12.75">
      <c r="A832" s="103"/>
      <c r="B832" s="103"/>
      <c r="C832" s="103"/>
    </row>
    <row r="833" spans="1:3" ht="12.75">
      <c r="A833" s="103"/>
      <c r="B833" s="103"/>
      <c r="C833" s="103"/>
    </row>
    <row r="834" spans="1:3" ht="12.75">
      <c r="A834" s="103"/>
      <c r="B834" s="103"/>
      <c r="C834" s="103"/>
    </row>
    <row r="835" spans="1:3" ht="12.75">
      <c r="A835" s="103"/>
      <c r="B835" s="103"/>
      <c r="C835" s="103"/>
    </row>
    <row r="836" spans="1:3" ht="12.75">
      <c r="A836" s="103"/>
      <c r="B836" s="103"/>
      <c r="C836" s="103"/>
    </row>
    <row r="837" spans="1:3" ht="12.75">
      <c r="A837" s="103"/>
      <c r="B837" s="103"/>
      <c r="C837" s="103"/>
    </row>
    <row r="838" spans="1:3" ht="12.75">
      <c r="A838" s="103"/>
      <c r="B838" s="103"/>
      <c r="C838" s="103"/>
    </row>
    <row r="839" spans="1:3" ht="12.75">
      <c r="A839" s="103"/>
      <c r="B839" s="103"/>
      <c r="C839" s="103"/>
    </row>
    <row r="840" spans="1:3" ht="12.75">
      <c r="A840" s="103"/>
      <c r="B840" s="103"/>
      <c r="C840" s="103"/>
    </row>
    <row r="841" spans="1:3" ht="12.75">
      <c r="A841" s="103"/>
      <c r="B841" s="103"/>
      <c r="C841" s="103"/>
    </row>
    <row r="842" spans="1:3" ht="12.75">
      <c r="A842" s="103"/>
      <c r="B842" s="103"/>
      <c r="C842" s="103"/>
    </row>
    <row r="843" spans="1:3" ht="12.75">
      <c r="A843" s="103"/>
      <c r="B843" s="103"/>
      <c r="C843" s="103"/>
    </row>
    <row r="844" spans="1:3" ht="12.75">
      <c r="A844" s="103"/>
      <c r="B844" s="103"/>
      <c r="C844" s="103"/>
    </row>
    <row r="845" spans="1:3" ht="12.75">
      <c r="A845" s="103"/>
      <c r="B845" s="103"/>
      <c r="C845" s="103"/>
    </row>
    <row r="846" spans="1:3" ht="12.75">
      <c r="A846" s="103"/>
      <c r="B846" s="103"/>
      <c r="C846" s="103"/>
    </row>
    <row r="847" spans="1:3" ht="12.75">
      <c r="A847" s="103"/>
      <c r="B847" s="103"/>
      <c r="C847" s="103"/>
    </row>
    <row r="848" spans="1:3" ht="12.75">
      <c r="A848" s="103"/>
      <c r="B848" s="103"/>
      <c r="C848" s="103"/>
    </row>
    <row r="849" spans="1:3" ht="12.75">
      <c r="A849" s="103"/>
      <c r="B849" s="103"/>
      <c r="C849" s="103"/>
    </row>
    <row r="850" spans="1:3" ht="12.75">
      <c r="A850" s="103"/>
      <c r="B850" s="103"/>
      <c r="C850" s="103"/>
    </row>
    <row r="851" spans="1:3" ht="12.75">
      <c r="A851" s="103"/>
      <c r="B851" s="103"/>
      <c r="C851" s="103"/>
    </row>
    <row r="852" spans="1:3" ht="12.75">
      <c r="A852" s="103"/>
      <c r="B852" s="103"/>
      <c r="C852" s="103"/>
    </row>
    <row r="853" spans="1:3" ht="12.75">
      <c r="A853" s="103"/>
      <c r="B853" s="103"/>
      <c r="C853" s="103"/>
    </row>
    <row r="854" spans="1:3" ht="12.75">
      <c r="A854" s="103"/>
      <c r="B854" s="103"/>
      <c r="C854" s="103"/>
    </row>
    <row r="855" spans="1:3" ht="12.75">
      <c r="A855" s="103"/>
      <c r="B855" s="103"/>
      <c r="C855" s="103"/>
    </row>
    <row r="856" spans="1:3" ht="12.75">
      <c r="A856" s="103"/>
      <c r="B856" s="103"/>
      <c r="C856" s="103"/>
    </row>
    <row r="857" spans="1:3" ht="12.75">
      <c r="A857" s="103"/>
      <c r="B857" s="103"/>
      <c r="C857" s="103"/>
    </row>
    <row r="858" spans="1:3" ht="12.75">
      <c r="A858" s="103"/>
      <c r="B858" s="103"/>
      <c r="C858" s="103"/>
    </row>
    <row r="859" spans="1:3" ht="12.75">
      <c r="A859" s="103"/>
      <c r="B859" s="103"/>
      <c r="C859" s="103"/>
    </row>
    <row r="860" spans="1:3" ht="12.75">
      <c r="A860" s="103"/>
      <c r="B860" s="103"/>
      <c r="C860" s="103"/>
    </row>
    <row r="861" spans="1:3" ht="12.75">
      <c r="A861" s="103"/>
      <c r="B861" s="103"/>
      <c r="C861" s="103"/>
    </row>
    <row r="862" spans="1:3" ht="12.75">
      <c r="A862" s="103"/>
      <c r="B862" s="103"/>
      <c r="C862" s="103"/>
    </row>
    <row r="863" spans="1:3" ht="12.75">
      <c r="A863" s="103"/>
      <c r="B863" s="103"/>
      <c r="C863" s="103"/>
    </row>
    <row r="864" spans="1:3" ht="12.75">
      <c r="A864" s="103"/>
      <c r="B864" s="103"/>
      <c r="C864" s="103"/>
    </row>
    <row r="865" spans="1:3" ht="12.75">
      <c r="A865" s="103"/>
      <c r="B865" s="103"/>
      <c r="C865" s="103"/>
    </row>
    <row r="866" spans="1:3" ht="12.75">
      <c r="A866" s="103"/>
      <c r="B866" s="103"/>
      <c r="C866" s="103"/>
    </row>
    <row r="867" spans="1:3" ht="12.75">
      <c r="A867" s="103"/>
      <c r="B867" s="103"/>
      <c r="C867" s="103"/>
    </row>
    <row r="868" spans="1:3" ht="12.75">
      <c r="A868" s="103"/>
      <c r="B868" s="103"/>
      <c r="C868" s="103"/>
    </row>
    <row r="869" spans="1:3" ht="12.75">
      <c r="A869" s="103"/>
      <c r="B869" s="103"/>
      <c r="C869" s="103"/>
    </row>
    <row r="870" spans="1:3" ht="12.75">
      <c r="A870" s="103"/>
      <c r="B870" s="103"/>
      <c r="C870" s="103"/>
    </row>
    <row r="871" spans="1:3" ht="12.75">
      <c r="A871" s="103"/>
      <c r="B871" s="103"/>
      <c r="C871" s="103"/>
    </row>
    <row r="872" spans="1:3" ht="12.75">
      <c r="A872" s="103"/>
      <c r="B872" s="103"/>
      <c r="C872" s="103"/>
    </row>
    <row r="873" spans="1:3" ht="12.75">
      <c r="A873" s="103"/>
      <c r="B873" s="103"/>
      <c r="C873" s="103"/>
    </row>
    <row r="874" spans="1:3" ht="12.75">
      <c r="A874" s="103"/>
      <c r="B874" s="103"/>
      <c r="C874" s="103"/>
    </row>
    <row r="875" spans="1:3" ht="12.75">
      <c r="A875" s="103"/>
      <c r="B875" s="103"/>
      <c r="C875" s="103"/>
    </row>
    <row r="876" spans="1:3" ht="12.75">
      <c r="A876" s="103"/>
      <c r="B876" s="103"/>
      <c r="C876" s="103"/>
    </row>
    <row r="877" spans="1:3" ht="12.75">
      <c r="A877" s="103"/>
      <c r="B877" s="103"/>
      <c r="C877" s="103"/>
    </row>
    <row r="878" spans="1:3" ht="12.75">
      <c r="A878" s="103"/>
      <c r="B878" s="103"/>
      <c r="C878" s="103"/>
    </row>
    <row r="879" spans="1:3" ht="12.75">
      <c r="A879" s="103"/>
      <c r="B879" s="103"/>
      <c r="C879" s="103"/>
    </row>
    <row r="880" spans="1:3" ht="12.75">
      <c r="A880" s="103"/>
      <c r="B880" s="103"/>
      <c r="C880" s="103"/>
    </row>
    <row r="881" spans="1:3" ht="12.75">
      <c r="A881" s="103"/>
      <c r="B881" s="103"/>
      <c r="C881" s="103"/>
    </row>
    <row r="882" spans="1:3" ht="12.75">
      <c r="A882" s="103"/>
      <c r="B882" s="103"/>
      <c r="C882" s="103"/>
    </row>
    <row r="883" spans="1:3" ht="12.75">
      <c r="A883" s="103"/>
      <c r="B883" s="103"/>
      <c r="C883" s="103"/>
    </row>
    <row r="884" spans="1:3" ht="12.75">
      <c r="A884" s="103"/>
      <c r="B884" s="103"/>
      <c r="C884" s="103"/>
    </row>
    <row r="885" spans="1:3" ht="12.75">
      <c r="A885" s="103"/>
      <c r="B885" s="103"/>
      <c r="C885" s="103"/>
    </row>
    <row r="886" spans="1:3" ht="12.75">
      <c r="A886" s="103"/>
      <c r="B886" s="103"/>
      <c r="C886" s="103"/>
    </row>
    <row r="887" spans="1:3" ht="12.75">
      <c r="A887" s="103"/>
      <c r="B887" s="103"/>
      <c r="C887" s="103"/>
    </row>
    <row r="888" spans="1:3" ht="12.75">
      <c r="A888" s="103"/>
      <c r="B888" s="103"/>
      <c r="C888" s="103"/>
    </row>
    <row r="889" spans="1:3" ht="12.75">
      <c r="A889" s="103"/>
      <c r="B889" s="103"/>
      <c r="C889" s="103"/>
    </row>
    <row r="890" spans="1:3" ht="12.75">
      <c r="A890" s="103"/>
      <c r="B890" s="103"/>
      <c r="C890" s="103"/>
    </row>
    <row r="891" spans="1:3" ht="12.75">
      <c r="A891" s="103"/>
      <c r="B891" s="103"/>
      <c r="C891" s="103"/>
    </row>
    <row r="892" spans="1:3" ht="12.75">
      <c r="A892" s="103"/>
      <c r="B892" s="103"/>
      <c r="C892" s="103"/>
    </row>
    <row r="893" spans="1:3" ht="12.75">
      <c r="A893" s="103"/>
      <c r="B893" s="103"/>
      <c r="C893" s="103"/>
    </row>
    <row r="894" spans="1:3" ht="12.75">
      <c r="A894" s="103"/>
      <c r="B894" s="103"/>
      <c r="C894" s="103"/>
    </row>
    <row r="895" spans="1:3" ht="12.75">
      <c r="A895" s="103"/>
      <c r="B895" s="103"/>
      <c r="C895" s="103"/>
    </row>
    <row r="896" spans="1:3" ht="12.75">
      <c r="A896" s="103"/>
      <c r="B896" s="103"/>
      <c r="C896" s="103"/>
    </row>
    <row r="897" spans="1:3" ht="12.75">
      <c r="A897" s="103"/>
      <c r="B897" s="103"/>
      <c r="C897" s="103"/>
    </row>
    <row r="898" spans="1:3" ht="12.75">
      <c r="A898" s="103"/>
      <c r="B898" s="103"/>
      <c r="C898" s="103"/>
    </row>
    <row r="899" spans="1:3" ht="12.75">
      <c r="A899" s="103"/>
      <c r="B899" s="103"/>
      <c r="C899" s="103"/>
    </row>
    <row r="900" spans="1:3" ht="12.75">
      <c r="A900" s="103"/>
      <c r="B900" s="103"/>
      <c r="C900" s="103"/>
    </row>
    <row r="901" spans="1:3" ht="12.75">
      <c r="A901" s="103"/>
      <c r="B901" s="103"/>
      <c r="C901" s="103"/>
    </row>
    <row r="902" spans="1:3" ht="12.75">
      <c r="A902" s="103"/>
      <c r="B902" s="103"/>
      <c r="C902" s="103"/>
    </row>
    <row r="903" spans="1:3" ht="12.75">
      <c r="A903" s="103"/>
      <c r="B903" s="103"/>
      <c r="C903" s="103"/>
    </row>
    <row r="904" spans="1:3" ht="12.75">
      <c r="A904" s="103"/>
      <c r="B904" s="103"/>
      <c r="C904" s="103"/>
    </row>
    <row r="905" spans="1:3" ht="12.75">
      <c r="A905" s="103"/>
      <c r="B905" s="103"/>
      <c r="C905" s="103"/>
    </row>
    <row r="906" spans="1:3" ht="12.75">
      <c r="A906" s="103"/>
      <c r="B906" s="103"/>
      <c r="C906" s="103"/>
    </row>
    <row r="907" spans="1:3" ht="12.75">
      <c r="A907" s="103"/>
      <c r="B907" s="103"/>
      <c r="C907" s="103"/>
    </row>
    <row r="908" spans="1:3" ht="12.75">
      <c r="A908" s="103"/>
      <c r="B908" s="103"/>
      <c r="C908" s="103"/>
    </row>
    <row r="909" spans="1:3" ht="12.75">
      <c r="A909" s="103"/>
      <c r="B909" s="103"/>
      <c r="C909" s="103"/>
    </row>
    <row r="910" spans="1:3" ht="12.75">
      <c r="A910" s="103"/>
      <c r="B910" s="103"/>
      <c r="C910" s="103"/>
    </row>
    <row r="911" spans="1:3" ht="12.75">
      <c r="A911" s="103"/>
      <c r="B911" s="103"/>
      <c r="C911" s="103"/>
    </row>
    <row r="912" spans="1:3" ht="12.75">
      <c r="A912" s="103"/>
      <c r="B912" s="103"/>
      <c r="C912" s="103"/>
    </row>
    <row r="913" spans="1:3" ht="12.75">
      <c r="A913" s="103"/>
      <c r="B913" s="103"/>
      <c r="C913" s="103"/>
    </row>
    <row r="914" spans="1:3" ht="12.75">
      <c r="A914" s="103"/>
      <c r="B914" s="103"/>
      <c r="C914" s="103"/>
    </row>
    <row r="915" spans="1:3" ht="12.75">
      <c r="A915" s="103"/>
      <c r="B915" s="103"/>
      <c r="C915" s="103"/>
    </row>
    <row r="916" spans="1:3" ht="12.75">
      <c r="A916" s="103"/>
      <c r="B916" s="103"/>
      <c r="C916" s="103"/>
    </row>
    <row r="917" spans="1:3" ht="12.75">
      <c r="A917" s="103"/>
      <c r="B917" s="103"/>
      <c r="C917" s="103"/>
    </row>
    <row r="918" spans="1:3" ht="12.75">
      <c r="A918" s="103"/>
      <c r="B918" s="103"/>
      <c r="C918" s="103"/>
    </row>
    <row r="919" spans="1:3" ht="12.75">
      <c r="A919" s="103"/>
      <c r="B919" s="103"/>
      <c r="C919" s="103"/>
    </row>
    <row r="920" spans="1:3" ht="12.75">
      <c r="A920" s="103"/>
      <c r="B920" s="103"/>
      <c r="C920" s="103"/>
    </row>
    <row r="921" spans="1:3" ht="12.75">
      <c r="A921" s="103"/>
      <c r="B921" s="103"/>
      <c r="C921" s="103"/>
    </row>
    <row r="922" spans="1:3" ht="12.75">
      <c r="A922" s="103"/>
      <c r="B922" s="103"/>
      <c r="C922" s="103"/>
    </row>
    <row r="923" spans="1:3" ht="12.75">
      <c r="A923" s="103"/>
      <c r="B923" s="103"/>
      <c r="C923" s="103"/>
    </row>
    <row r="924" spans="1:3" ht="12.75">
      <c r="A924" s="103"/>
      <c r="B924" s="103"/>
      <c r="C924" s="103"/>
    </row>
    <row r="925" spans="1:3" ht="12.75">
      <c r="A925" s="103"/>
      <c r="B925" s="103"/>
      <c r="C925" s="103"/>
    </row>
    <row r="926" spans="1:3" ht="12.75">
      <c r="A926" s="103"/>
      <c r="B926" s="103"/>
      <c r="C926" s="103"/>
    </row>
    <row r="927" spans="1:3" ht="12.75">
      <c r="A927" s="103"/>
      <c r="B927" s="103"/>
      <c r="C927" s="103"/>
    </row>
    <row r="928" spans="1:3" ht="12.75">
      <c r="A928" s="103"/>
      <c r="B928" s="103"/>
      <c r="C928" s="103"/>
    </row>
    <row r="929" spans="1:3" ht="12.75">
      <c r="A929" s="103"/>
      <c r="B929" s="103"/>
      <c r="C929" s="103"/>
    </row>
    <row r="930" spans="1:3" ht="12.75">
      <c r="A930" s="103"/>
      <c r="B930" s="103"/>
      <c r="C930" s="103"/>
    </row>
    <row r="931" spans="1:3" ht="12.75">
      <c r="A931" s="103"/>
      <c r="B931" s="103"/>
      <c r="C931" s="103"/>
    </row>
    <row r="932" spans="1:3" ht="12.75">
      <c r="A932" s="103"/>
      <c r="B932" s="103"/>
      <c r="C932" s="103"/>
    </row>
    <row r="933" spans="1:3" ht="12.75">
      <c r="A933" s="103"/>
      <c r="B933" s="103"/>
      <c r="C933" s="103"/>
    </row>
    <row r="934" spans="1:3" ht="12.75">
      <c r="A934" s="103"/>
      <c r="B934" s="103"/>
      <c r="C934" s="103"/>
    </row>
    <row r="935" spans="1:3" ht="12.75">
      <c r="A935" s="103"/>
      <c r="B935" s="103"/>
      <c r="C935" s="103"/>
    </row>
    <row r="936" spans="1:3" ht="12.75">
      <c r="A936" s="103"/>
      <c r="B936" s="103"/>
      <c r="C936" s="103"/>
    </row>
    <row r="937" spans="1:3" ht="12.75">
      <c r="A937" s="103"/>
      <c r="B937" s="103"/>
      <c r="C937" s="103"/>
    </row>
    <row r="938" spans="1:3" ht="12.75">
      <c r="A938" s="103"/>
      <c r="B938" s="103"/>
      <c r="C938" s="103"/>
    </row>
    <row r="939" spans="1:3" ht="12.75">
      <c r="A939" s="103"/>
      <c r="B939" s="103"/>
      <c r="C939" s="103"/>
    </row>
    <row r="940" spans="1:3" ht="12.75">
      <c r="A940" s="103"/>
      <c r="B940" s="103"/>
      <c r="C940" s="103"/>
    </row>
    <row r="941" spans="1:3" ht="12.75">
      <c r="A941" s="103"/>
      <c r="B941" s="103"/>
      <c r="C941" s="103"/>
    </row>
    <row r="942" spans="1:3" ht="12.75">
      <c r="A942" s="103"/>
      <c r="B942" s="103"/>
      <c r="C942" s="103"/>
    </row>
    <row r="943" spans="1:3" ht="12.75">
      <c r="A943" s="103"/>
      <c r="B943" s="103"/>
      <c r="C943" s="103"/>
    </row>
    <row r="944" spans="1:3" ht="12.75">
      <c r="A944" s="103"/>
      <c r="B944" s="103"/>
      <c r="C944" s="103"/>
    </row>
    <row r="945" spans="1:3" ht="12.75">
      <c r="A945" s="103"/>
      <c r="B945" s="103"/>
      <c r="C945" s="103"/>
    </row>
    <row r="946" spans="1:3" ht="12.75">
      <c r="A946" s="103"/>
      <c r="B946" s="103"/>
      <c r="C946" s="103"/>
    </row>
    <row r="947" spans="1:3" ht="12.75">
      <c r="A947" s="103"/>
      <c r="B947" s="103"/>
      <c r="C947" s="103"/>
    </row>
    <row r="948" spans="1:3" ht="12.75">
      <c r="A948" s="103"/>
      <c r="B948" s="103"/>
      <c r="C948" s="103"/>
    </row>
    <row r="949" spans="1:3" ht="12.75">
      <c r="A949" s="103"/>
      <c r="B949" s="103"/>
      <c r="C949" s="103"/>
    </row>
    <row r="950" spans="1:3" ht="12.75">
      <c r="A950" s="103"/>
      <c r="B950" s="103"/>
      <c r="C950" s="103"/>
    </row>
    <row r="951" spans="1:3" ht="12.75">
      <c r="A951" s="103"/>
      <c r="B951" s="103"/>
      <c r="C951" s="103"/>
    </row>
    <row r="952" spans="1:3" ht="12.75">
      <c r="A952" s="103"/>
      <c r="B952" s="103"/>
      <c r="C952" s="103"/>
    </row>
    <row r="953" spans="1:3" ht="12.75">
      <c r="A953" s="103"/>
      <c r="B953" s="103"/>
      <c r="C953" s="103"/>
    </row>
    <row r="954" spans="1:3" ht="12.75">
      <c r="A954" s="103"/>
      <c r="B954" s="103"/>
      <c r="C954" s="103"/>
    </row>
    <row r="955" spans="1:3" ht="12.75">
      <c r="A955" s="103"/>
      <c r="B955" s="103"/>
      <c r="C955" s="103"/>
    </row>
    <row r="956" spans="1:3" ht="12.75">
      <c r="A956" s="103"/>
      <c r="B956" s="103"/>
      <c r="C956" s="103"/>
    </row>
    <row r="957" spans="1:3" ht="12.75">
      <c r="A957" s="103"/>
      <c r="B957" s="103"/>
      <c r="C957" s="103"/>
    </row>
    <row r="958" spans="1:3" ht="12.75">
      <c r="A958" s="103"/>
      <c r="B958" s="103"/>
      <c r="C958" s="103"/>
    </row>
    <row r="959" spans="1:3" ht="12.75">
      <c r="A959" s="103"/>
      <c r="B959" s="103"/>
      <c r="C959" s="103"/>
    </row>
    <row r="960" spans="1:3" ht="12.75">
      <c r="A960" s="103"/>
      <c r="B960" s="103"/>
      <c r="C960" s="103"/>
    </row>
    <row r="961" spans="1:3" ht="12.75">
      <c r="A961" s="103"/>
      <c r="B961" s="103"/>
      <c r="C961" s="103"/>
    </row>
    <row r="962" spans="1:3" ht="12.75">
      <c r="A962" s="103"/>
      <c r="B962" s="103"/>
      <c r="C962" s="103"/>
    </row>
    <row r="963" spans="1:3" ht="12.75">
      <c r="A963" s="103"/>
      <c r="B963" s="103"/>
      <c r="C963" s="103"/>
    </row>
    <row r="964" spans="1:3" ht="12.75">
      <c r="A964" s="103"/>
      <c r="B964" s="103"/>
      <c r="C964" s="103"/>
    </row>
    <row r="965" spans="1:3" ht="12.75">
      <c r="A965" s="103"/>
      <c r="B965" s="103"/>
      <c r="C965" s="103"/>
    </row>
    <row r="966" spans="1:3" ht="12.75">
      <c r="A966" s="103"/>
      <c r="B966" s="103"/>
      <c r="C966" s="103"/>
    </row>
    <row r="967" spans="1:3" ht="12.75">
      <c r="A967" s="103"/>
      <c r="B967" s="103"/>
      <c r="C967" s="103"/>
    </row>
    <row r="968" spans="1:3" ht="12.75">
      <c r="A968" s="103"/>
      <c r="B968" s="103"/>
      <c r="C968" s="103"/>
    </row>
    <row r="969" spans="1:3" ht="12.75">
      <c r="A969" s="103"/>
      <c r="B969" s="103"/>
      <c r="C969" s="103"/>
    </row>
    <row r="970" spans="1:3" ht="12.75">
      <c r="A970" s="103"/>
      <c r="B970" s="103"/>
      <c r="C970" s="103"/>
    </row>
    <row r="971" spans="1:3" ht="12.75">
      <c r="A971" s="103"/>
      <c r="B971" s="103"/>
      <c r="C971" s="103"/>
    </row>
    <row r="972" spans="1:3" ht="12.75">
      <c r="A972" s="103"/>
      <c r="B972" s="103"/>
      <c r="C972" s="103"/>
    </row>
    <row r="973" spans="1:3" ht="12.75">
      <c r="A973" s="103"/>
      <c r="B973" s="103"/>
      <c r="C973" s="103"/>
    </row>
    <row r="974" spans="1:3" ht="12.75">
      <c r="A974" s="103"/>
      <c r="B974" s="103"/>
      <c r="C974" s="103"/>
    </row>
    <row r="975" spans="1:3" ht="12.75">
      <c r="A975" s="103"/>
      <c r="B975" s="103"/>
      <c r="C975" s="103"/>
    </row>
    <row r="976" spans="1:3" ht="12.75">
      <c r="A976" s="103"/>
      <c r="B976" s="103"/>
      <c r="C976" s="103"/>
    </row>
    <row r="977" spans="1:3" ht="12.75">
      <c r="A977" s="103"/>
      <c r="B977" s="103"/>
      <c r="C977" s="103"/>
    </row>
    <row r="978" spans="1:3" ht="12.75">
      <c r="A978" s="103"/>
      <c r="B978" s="103"/>
      <c r="C978" s="103"/>
    </row>
    <row r="979" spans="1:3" ht="12.75">
      <c r="A979" s="103"/>
      <c r="B979" s="103"/>
      <c r="C979" s="103"/>
    </row>
    <row r="980" spans="1:3" ht="12.75">
      <c r="A980" s="103"/>
      <c r="B980" s="103"/>
      <c r="C980" s="103"/>
    </row>
    <row r="981" spans="1:3" ht="12.75">
      <c r="A981" s="103"/>
      <c r="B981" s="103"/>
      <c r="C981" s="103"/>
    </row>
    <row r="982" spans="1:3" ht="12.75">
      <c r="A982" s="103"/>
      <c r="B982" s="103"/>
      <c r="C982" s="103"/>
    </row>
    <row r="983" spans="1:3" ht="12.75">
      <c r="A983" s="103"/>
      <c r="B983" s="103"/>
      <c r="C983" s="103"/>
    </row>
    <row r="984" spans="1:3" ht="12.75">
      <c r="A984" s="103"/>
      <c r="B984" s="103"/>
      <c r="C984" s="103"/>
    </row>
    <row r="985" spans="1:3" ht="12.75">
      <c r="A985" s="103"/>
      <c r="B985" s="103"/>
      <c r="C985" s="103"/>
    </row>
    <row r="986" spans="1:3" ht="12.75">
      <c r="A986" s="103"/>
      <c r="B986" s="103"/>
      <c r="C986" s="103"/>
    </row>
    <row r="987" spans="1:3" ht="12.75">
      <c r="A987" s="103"/>
      <c r="B987" s="103"/>
      <c r="C987" s="103"/>
    </row>
    <row r="988" spans="1:3" ht="12.75">
      <c r="A988" s="103"/>
      <c r="B988" s="103"/>
      <c r="C988" s="103"/>
    </row>
    <row r="989" spans="1:3" ht="12.75">
      <c r="A989" s="103"/>
      <c r="B989" s="103"/>
      <c r="C989" s="103"/>
    </row>
    <row r="990" spans="1:3" ht="12.75">
      <c r="A990" s="103"/>
      <c r="B990" s="103"/>
      <c r="C990" s="103"/>
    </row>
    <row r="991" spans="1:3" ht="12.75">
      <c r="A991" s="103"/>
      <c r="B991" s="103"/>
      <c r="C991" s="103"/>
    </row>
    <row r="992" spans="1:3" ht="12.75">
      <c r="A992" s="103"/>
      <c r="B992" s="103"/>
      <c r="C992" s="103"/>
    </row>
    <row r="993" spans="1:3" ht="12.75">
      <c r="A993" s="103"/>
      <c r="B993" s="103"/>
      <c r="C993" s="103"/>
    </row>
    <row r="994" spans="1:3" ht="12.75">
      <c r="A994" s="103"/>
      <c r="B994" s="103"/>
      <c r="C994" s="103"/>
    </row>
    <row r="995" spans="1:3" ht="12.75">
      <c r="A995" s="103"/>
      <c r="B995" s="103"/>
      <c r="C995" s="103"/>
    </row>
    <row r="996" spans="1:3" ht="12.75">
      <c r="A996" s="103"/>
      <c r="B996" s="103"/>
      <c r="C996" s="103"/>
    </row>
    <row r="997" spans="1:3" ht="12.75">
      <c r="A997" s="103"/>
      <c r="B997" s="103"/>
      <c r="C997" s="103"/>
    </row>
    <row r="998" spans="1:3" ht="12.75">
      <c r="A998" s="103"/>
      <c r="B998" s="103"/>
      <c r="C998" s="103"/>
    </row>
    <row r="999" spans="1:3" ht="12.75">
      <c r="A999" s="103"/>
      <c r="B999" s="103"/>
      <c r="C999" s="103"/>
    </row>
    <row r="1000" spans="1:3" ht="12.75">
      <c r="A1000" s="103"/>
      <c r="B1000" s="103"/>
      <c r="C1000" s="103"/>
    </row>
    <row r="1001" spans="1:3" ht="12.75">
      <c r="A1001" s="103"/>
      <c r="B1001" s="103"/>
      <c r="C1001" s="103"/>
    </row>
    <row r="1002" spans="1:3" ht="12.75">
      <c r="A1002" s="103"/>
      <c r="B1002" s="103"/>
      <c r="C1002" s="103"/>
    </row>
    <row r="1003" spans="1:3" ht="12.75">
      <c r="A1003" s="103"/>
      <c r="B1003" s="103"/>
      <c r="C1003" s="103"/>
    </row>
    <row r="1004" spans="1:3" ht="12.75">
      <c r="A1004" s="103"/>
      <c r="B1004" s="103"/>
      <c r="C1004" s="103"/>
    </row>
    <row r="1005" spans="1:3" ht="12.75">
      <c r="A1005" s="103"/>
      <c r="B1005" s="103"/>
      <c r="C1005" s="103"/>
    </row>
    <row r="1006" spans="1:3" ht="12.75">
      <c r="A1006" s="103"/>
      <c r="B1006" s="103"/>
      <c r="C1006" s="103"/>
    </row>
    <row r="1007" spans="1:3" ht="12.75">
      <c r="A1007" s="103"/>
      <c r="B1007" s="103"/>
      <c r="C1007" s="103"/>
    </row>
    <row r="1008" spans="1:3" ht="12.75">
      <c r="A1008" s="103"/>
      <c r="B1008" s="103"/>
      <c r="C1008" s="103"/>
    </row>
    <row r="1009" spans="1:3" ht="12.75">
      <c r="A1009" s="103"/>
      <c r="B1009" s="103"/>
      <c r="C1009" s="103"/>
    </row>
    <row r="1010" spans="1:3" ht="12.75">
      <c r="A1010" s="103"/>
      <c r="B1010" s="103"/>
      <c r="C1010" s="103"/>
    </row>
    <row r="1011" spans="1:3" ht="12.75">
      <c r="A1011" s="103"/>
      <c r="B1011" s="103"/>
      <c r="C1011" s="103"/>
    </row>
    <row r="1012" spans="1:3" ht="12.75">
      <c r="A1012" s="103"/>
      <c r="B1012" s="103"/>
      <c r="C1012" s="103"/>
    </row>
    <row r="1013" spans="1:3" ht="12.75">
      <c r="A1013" s="103"/>
      <c r="B1013" s="103"/>
      <c r="C1013" s="103"/>
    </row>
    <row r="1014" spans="1:3" ht="12.75">
      <c r="A1014" s="103"/>
      <c r="B1014" s="103"/>
      <c r="C1014" s="103"/>
    </row>
    <row r="1015" spans="1:3" ht="12.75">
      <c r="A1015" s="103"/>
      <c r="B1015" s="103"/>
      <c r="C1015" s="103"/>
    </row>
    <row r="1016" spans="1:3" ht="12.75">
      <c r="A1016" s="103"/>
      <c r="B1016" s="103"/>
      <c r="C1016" s="103"/>
    </row>
    <row r="1017" spans="1:3" ht="12.75">
      <c r="A1017" s="103"/>
      <c r="B1017" s="103"/>
      <c r="C1017" s="103"/>
    </row>
    <row r="1018" spans="1:3" ht="12.75">
      <c r="A1018" s="103"/>
      <c r="B1018" s="103"/>
      <c r="C1018" s="103"/>
    </row>
    <row r="1019" spans="1:3" ht="12.75">
      <c r="A1019" s="103"/>
      <c r="B1019" s="103"/>
      <c r="C1019" s="103"/>
    </row>
    <row r="1020" spans="1:3" ht="12.75">
      <c r="A1020" s="103"/>
      <c r="B1020" s="103"/>
      <c r="C1020" s="103"/>
    </row>
    <row r="1021" spans="1:3" ht="12.75">
      <c r="A1021" s="103"/>
      <c r="B1021" s="103"/>
      <c r="C1021" s="103"/>
    </row>
    <row r="1022" spans="1:3" ht="12.75">
      <c r="A1022" s="103"/>
      <c r="B1022" s="103"/>
      <c r="C1022" s="103"/>
    </row>
    <row r="1023" spans="1:3" ht="12.75">
      <c r="A1023" s="103"/>
      <c r="B1023" s="103"/>
      <c r="C1023" s="103"/>
    </row>
    <row r="1024" spans="1:3" ht="12.75">
      <c r="A1024" s="103"/>
      <c r="B1024" s="103"/>
      <c r="C1024" s="103"/>
    </row>
    <row r="1025" spans="1:3" ht="12.75">
      <c r="A1025" s="103"/>
      <c r="B1025" s="103"/>
      <c r="C1025" s="103"/>
    </row>
    <row r="1026" spans="1:3" ht="12.75">
      <c r="A1026" s="103"/>
      <c r="B1026" s="103"/>
      <c r="C1026" s="103"/>
    </row>
    <row r="1027" spans="1:3" ht="12.75">
      <c r="A1027" s="103"/>
      <c r="B1027" s="103"/>
      <c r="C1027" s="103"/>
    </row>
    <row r="1028" spans="1:3" ht="12.75">
      <c r="A1028" s="103"/>
      <c r="B1028" s="103"/>
      <c r="C1028" s="103"/>
    </row>
    <row r="1029" spans="1:3" ht="12.75">
      <c r="A1029" s="103"/>
      <c r="B1029" s="103"/>
      <c r="C1029" s="103"/>
    </row>
    <row r="1030" spans="1:3" ht="12.75">
      <c r="A1030" s="103"/>
      <c r="B1030" s="103"/>
      <c r="C1030" s="103"/>
    </row>
    <row r="1031" spans="1:3" ht="12.75">
      <c r="A1031" s="103"/>
      <c r="B1031" s="103"/>
      <c r="C1031" s="103"/>
    </row>
    <row r="1032" spans="1:3" ht="12.75">
      <c r="A1032" s="103"/>
      <c r="B1032" s="103"/>
      <c r="C1032" s="103"/>
    </row>
    <row r="1033" spans="1:3" ht="12.75">
      <c r="A1033" s="103"/>
      <c r="B1033" s="103"/>
      <c r="C1033" s="103"/>
    </row>
    <row r="1034" spans="1:3" ht="12.75">
      <c r="A1034" s="103"/>
      <c r="B1034" s="103"/>
      <c r="C1034" s="103"/>
    </row>
    <row r="1035" spans="1:3" ht="12.75">
      <c r="A1035" s="103"/>
      <c r="B1035" s="103"/>
      <c r="C1035" s="103"/>
    </row>
    <row r="1036" spans="1:3" ht="12.75">
      <c r="A1036" s="103"/>
      <c r="B1036" s="103"/>
      <c r="C1036" s="103"/>
    </row>
    <row r="1037" spans="1:3" ht="12.75">
      <c r="A1037" s="103"/>
      <c r="B1037" s="103"/>
      <c r="C1037" s="103"/>
    </row>
    <row r="1038" spans="1:3" ht="12.75">
      <c r="A1038" s="103"/>
      <c r="B1038" s="103"/>
      <c r="C1038" s="103"/>
    </row>
    <row r="1039" spans="1:3" ht="12.75">
      <c r="A1039" s="103"/>
      <c r="B1039" s="103"/>
      <c r="C1039" s="103"/>
    </row>
    <row r="1040" spans="1:3" ht="12.75">
      <c r="A1040" s="103"/>
      <c r="B1040" s="103"/>
      <c r="C1040" s="103"/>
    </row>
    <row r="1041" spans="1:3" ht="12.75">
      <c r="A1041" s="103"/>
      <c r="B1041" s="103"/>
      <c r="C1041" s="103"/>
    </row>
    <row r="1042" spans="1:3" ht="12.75">
      <c r="A1042" s="103"/>
      <c r="B1042" s="103"/>
      <c r="C1042" s="103"/>
    </row>
    <row r="1043" spans="1:3" ht="12.75">
      <c r="A1043" s="103"/>
      <c r="B1043" s="103"/>
      <c r="C1043" s="103"/>
    </row>
    <row r="1044" spans="1:3" ht="12.75">
      <c r="A1044" s="103"/>
      <c r="B1044" s="103"/>
      <c r="C1044" s="103"/>
    </row>
    <row r="1045" spans="1:3" ht="12.75">
      <c r="A1045" s="103"/>
      <c r="B1045" s="103"/>
      <c r="C1045" s="103"/>
    </row>
    <row r="1046" spans="1:3" ht="12.75">
      <c r="A1046" s="103"/>
      <c r="B1046" s="103"/>
      <c r="C1046" s="103"/>
    </row>
    <row r="1047" spans="1:3" ht="12.75">
      <c r="A1047" s="103"/>
      <c r="B1047" s="103"/>
      <c r="C1047" s="103"/>
    </row>
    <row r="1048" spans="1:3" ht="12.75">
      <c r="A1048" s="103"/>
      <c r="B1048" s="103"/>
      <c r="C1048" s="103"/>
    </row>
    <row r="1049" spans="1:3" ht="12.75">
      <c r="A1049" s="103"/>
      <c r="B1049" s="103"/>
      <c r="C1049" s="103"/>
    </row>
    <row r="1050" spans="1:3" ht="12.75">
      <c r="A1050" s="103"/>
      <c r="B1050" s="103"/>
      <c r="C1050" s="103"/>
    </row>
    <row r="1051" spans="1:3" ht="12.75">
      <c r="A1051" s="103"/>
      <c r="B1051" s="103"/>
      <c r="C1051" s="103"/>
    </row>
    <row r="1052" spans="1:3" ht="12.75">
      <c r="A1052" s="103"/>
      <c r="B1052" s="103"/>
      <c r="C1052" s="103"/>
    </row>
    <row r="1053" spans="1:3" ht="12.75">
      <c r="A1053" s="103"/>
      <c r="B1053" s="103"/>
      <c r="C1053" s="103"/>
    </row>
    <row r="1054" spans="1:3" ht="12.75">
      <c r="A1054" s="103"/>
      <c r="B1054" s="103"/>
      <c r="C1054" s="103"/>
    </row>
    <row r="1055" spans="1:3" ht="12.75">
      <c r="A1055" s="103"/>
      <c r="B1055" s="103"/>
      <c r="C1055" s="103"/>
    </row>
    <row r="1056" spans="1:3" ht="12.75">
      <c r="A1056" s="103"/>
      <c r="B1056" s="103"/>
      <c r="C1056" s="103"/>
    </row>
    <row r="1057" spans="1:3" ht="12.75">
      <c r="A1057" s="103"/>
      <c r="B1057" s="103"/>
      <c r="C1057" s="103"/>
    </row>
    <row r="1058" spans="1:3" ht="12.75">
      <c r="A1058" s="103"/>
      <c r="B1058" s="103"/>
      <c r="C1058" s="103"/>
    </row>
    <row r="1059" spans="1:3" ht="12.75">
      <c r="A1059" s="103"/>
      <c r="B1059" s="103"/>
      <c r="C1059" s="103"/>
    </row>
    <row r="1060" spans="1:3" ht="12.75">
      <c r="A1060" s="103"/>
      <c r="B1060" s="103"/>
      <c r="C1060" s="103"/>
    </row>
    <row r="1061" spans="1:3" ht="12.75">
      <c r="A1061" s="103"/>
      <c r="B1061" s="103"/>
      <c r="C1061" s="103"/>
    </row>
    <row r="1062" spans="1:3" ht="12.75">
      <c r="A1062" s="103"/>
      <c r="B1062" s="103"/>
      <c r="C1062" s="103"/>
    </row>
    <row r="1063" spans="1:3" ht="12.75">
      <c r="A1063" s="103"/>
      <c r="B1063" s="103"/>
      <c r="C1063" s="103"/>
    </row>
    <row r="1064" spans="1:3" ht="12.75">
      <c r="A1064" s="103"/>
      <c r="B1064" s="103"/>
      <c r="C1064" s="103"/>
    </row>
    <row r="1065" spans="1:3" ht="12.75">
      <c r="A1065" s="103"/>
      <c r="B1065" s="103"/>
      <c r="C1065" s="103"/>
    </row>
    <row r="1066" spans="1:3" ht="12.75">
      <c r="A1066" s="103"/>
      <c r="B1066" s="103"/>
      <c r="C1066" s="103"/>
    </row>
    <row r="1067" spans="1:3" ht="12.75">
      <c r="A1067" s="103"/>
      <c r="B1067" s="103"/>
      <c r="C1067" s="103"/>
    </row>
    <row r="1068" spans="1:3" ht="12.75">
      <c r="A1068" s="103"/>
      <c r="B1068" s="103"/>
      <c r="C1068" s="103"/>
    </row>
    <row r="1069" spans="1:3" ht="12.75">
      <c r="A1069" s="103"/>
      <c r="B1069" s="103"/>
      <c r="C1069" s="103"/>
    </row>
    <row r="1070" spans="1:3" ht="12.75">
      <c r="A1070" s="103"/>
      <c r="B1070" s="103"/>
      <c r="C1070" s="103"/>
    </row>
    <row r="1071" spans="1:3" ht="12.75">
      <c r="A1071" s="103"/>
      <c r="B1071" s="103"/>
      <c r="C1071" s="103"/>
    </row>
    <row r="1072" spans="1:3" ht="12.75">
      <c r="A1072" s="103"/>
      <c r="B1072" s="103"/>
      <c r="C1072" s="103"/>
    </row>
    <row r="1073" spans="1:3" ht="12.75">
      <c r="A1073" s="103"/>
      <c r="B1073" s="103"/>
      <c r="C1073" s="103"/>
    </row>
    <row r="1074" spans="1:3" ht="12.75">
      <c r="A1074" s="103"/>
      <c r="B1074" s="103"/>
      <c r="C1074" s="103"/>
    </row>
    <row r="1075" spans="1:3" ht="12.75">
      <c r="A1075" s="103"/>
      <c r="B1075" s="103"/>
      <c r="C1075" s="103"/>
    </row>
    <row r="1076" spans="1:3" ht="12.75">
      <c r="A1076" s="103"/>
      <c r="B1076" s="103"/>
      <c r="C1076" s="103"/>
    </row>
    <row r="1077" spans="1:3" ht="12.75">
      <c r="A1077" s="103"/>
      <c r="B1077" s="103"/>
      <c r="C1077" s="103"/>
    </row>
    <row r="1078" spans="1:3" ht="12.75">
      <c r="A1078" s="103"/>
      <c r="B1078" s="103"/>
      <c r="C1078" s="103"/>
    </row>
    <row r="1079" spans="1:3" ht="12.75">
      <c r="A1079" s="103"/>
      <c r="B1079" s="103"/>
      <c r="C1079" s="103"/>
    </row>
    <row r="1080" spans="1:3" ht="12.75">
      <c r="A1080" s="103"/>
      <c r="B1080" s="103"/>
      <c r="C1080" s="103"/>
    </row>
    <row r="1081" spans="1:3" ht="12.75">
      <c r="A1081" s="103"/>
      <c r="B1081" s="103"/>
      <c r="C1081" s="103"/>
    </row>
    <row r="1082" spans="1:3" ht="12.75">
      <c r="A1082" s="103"/>
      <c r="B1082" s="103"/>
      <c r="C1082" s="103"/>
    </row>
    <row r="1083" spans="1:3" ht="12.75">
      <c r="A1083" s="103"/>
      <c r="B1083" s="103"/>
      <c r="C1083" s="103"/>
    </row>
    <row r="1084" spans="1:3" ht="12.75">
      <c r="A1084" s="103"/>
      <c r="B1084" s="103"/>
      <c r="C1084" s="103"/>
    </row>
    <row r="1085" spans="1:3" ht="12.75">
      <c r="A1085" s="103"/>
      <c r="B1085" s="103"/>
      <c r="C1085" s="103"/>
    </row>
    <row r="1086" spans="1:3" ht="12.75">
      <c r="A1086" s="103"/>
      <c r="B1086" s="103"/>
      <c r="C1086" s="103"/>
    </row>
    <row r="1087" spans="1:3" ht="12.75">
      <c r="A1087" s="103"/>
      <c r="B1087" s="103"/>
      <c r="C1087" s="103"/>
    </row>
    <row r="1088" spans="1:3" ht="12.75">
      <c r="A1088" s="103"/>
      <c r="B1088" s="103"/>
      <c r="C1088" s="103"/>
    </row>
    <row r="1089" spans="1:3" ht="12.75">
      <c r="A1089" s="103"/>
      <c r="B1089" s="103"/>
      <c r="C1089" s="103"/>
    </row>
    <row r="1090" spans="1:3" ht="12.75">
      <c r="A1090" s="103"/>
      <c r="B1090" s="103"/>
      <c r="C1090" s="103"/>
    </row>
    <row r="1091" spans="1:3" ht="12.75">
      <c r="A1091" s="103"/>
      <c r="B1091" s="103"/>
      <c r="C1091" s="103"/>
    </row>
    <row r="1092" spans="1:3" ht="12.75">
      <c r="A1092" s="103"/>
      <c r="B1092" s="103"/>
      <c r="C1092" s="103"/>
    </row>
    <row r="1093" spans="1:3" ht="12.75">
      <c r="A1093" s="103"/>
      <c r="B1093" s="103"/>
      <c r="C1093" s="103"/>
    </row>
    <row r="1094" spans="1:3" ht="12.75">
      <c r="A1094" s="103"/>
      <c r="B1094" s="103"/>
      <c r="C1094" s="103"/>
    </row>
    <row r="1095" spans="1:3" ht="12.75">
      <c r="A1095" s="103"/>
      <c r="B1095" s="103"/>
      <c r="C1095" s="103"/>
    </row>
    <row r="1096" spans="1:3" ht="12.75">
      <c r="A1096" s="103"/>
      <c r="B1096" s="103"/>
      <c r="C1096" s="103"/>
    </row>
    <row r="1097" spans="1:3" ht="12.75">
      <c r="A1097" s="103"/>
      <c r="B1097" s="103"/>
      <c r="C1097" s="103"/>
    </row>
    <row r="1098" spans="1:3" ht="12.75">
      <c r="A1098" s="103"/>
      <c r="B1098" s="103"/>
      <c r="C1098" s="103"/>
    </row>
    <row r="1099" spans="1:3" ht="12.75">
      <c r="A1099" s="103"/>
      <c r="B1099" s="103"/>
      <c r="C1099" s="103"/>
    </row>
    <row r="1100" spans="1:3" ht="12.75">
      <c r="A1100" s="103"/>
      <c r="B1100" s="103"/>
      <c r="C1100" s="103"/>
    </row>
    <row r="1101" spans="1:3" ht="12.75">
      <c r="A1101" s="103"/>
      <c r="B1101" s="103"/>
      <c r="C1101" s="103"/>
    </row>
    <row r="1102" spans="1:3" ht="12.75">
      <c r="A1102" s="103"/>
      <c r="B1102" s="103"/>
      <c r="C1102" s="103"/>
    </row>
    <row r="1103" spans="1:3" ht="12.75">
      <c r="A1103" s="103"/>
      <c r="B1103" s="103"/>
      <c r="C1103" s="103"/>
    </row>
    <row r="1104" spans="1:3" ht="12.75">
      <c r="A1104" s="103"/>
      <c r="B1104" s="103"/>
      <c r="C1104" s="103"/>
    </row>
    <row r="1105" spans="1:3" ht="12.75">
      <c r="A1105" s="103"/>
      <c r="B1105" s="103"/>
      <c r="C1105" s="103"/>
    </row>
    <row r="1106" spans="1:3" ht="12.75">
      <c r="A1106" s="103"/>
      <c r="B1106" s="103"/>
      <c r="C1106" s="103"/>
    </row>
    <row r="1107" spans="1:3" ht="12.75">
      <c r="A1107" s="103"/>
      <c r="B1107" s="103"/>
      <c r="C1107" s="103"/>
    </row>
    <row r="1108" spans="1:3" ht="12.75">
      <c r="A1108" s="103"/>
      <c r="B1108" s="103"/>
      <c r="C1108" s="103"/>
    </row>
    <row r="1109" spans="1:3" ht="12.75">
      <c r="A1109" s="103"/>
      <c r="B1109" s="103"/>
      <c r="C1109" s="103"/>
    </row>
    <row r="1110" spans="1:3" ht="12.75">
      <c r="A1110" s="103"/>
      <c r="B1110" s="103"/>
      <c r="C1110" s="103"/>
    </row>
    <row r="1111" spans="1:3" ht="12.75">
      <c r="A1111" s="103"/>
      <c r="B1111" s="103"/>
      <c r="C1111" s="103"/>
    </row>
    <row r="1112" spans="1:3" ht="12.75">
      <c r="A1112" s="103"/>
      <c r="B1112" s="103"/>
      <c r="C1112" s="103"/>
    </row>
    <row r="1113" spans="1:3" ht="12.75">
      <c r="A1113" s="103"/>
      <c r="B1113" s="103"/>
      <c r="C1113" s="103"/>
    </row>
    <row r="1114" spans="1:3" ht="12.75">
      <c r="A1114" s="103"/>
      <c r="B1114" s="103"/>
      <c r="C1114" s="103"/>
    </row>
    <row r="1115" spans="1:3" ht="12.75">
      <c r="A1115" s="103"/>
      <c r="B1115" s="103"/>
      <c r="C1115" s="103"/>
    </row>
    <row r="1116" spans="1:3" ht="12.75">
      <c r="A1116" s="103"/>
      <c r="B1116" s="103"/>
      <c r="C1116" s="103"/>
    </row>
    <row r="1117" spans="1:3" ht="12.75">
      <c r="A1117" s="103"/>
      <c r="B1117" s="103"/>
      <c r="C1117" s="103"/>
    </row>
    <row r="1118" spans="1:3" ht="12.75">
      <c r="A1118" s="103"/>
      <c r="B1118" s="103"/>
      <c r="C1118" s="103"/>
    </row>
    <row r="1119" spans="1:3" ht="12.75">
      <c r="A1119" s="103"/>
      <c r="B1119" s="103"/>
      <c r="C1119" s="103"/>
    </row>
    <row r="1120" spans="1:3" ht="12.75">
      <c r="A1120" s="103"/>
      <c r="B1120" s="103"/>
      <c r="C1120" s="103"/>
    </row>
    <row r="1121" spans="1:3" ht="12.75">
      <c r="A1121" s="103"/>
      <c r="B1121" s="103"/>
      <c r="C1121" s="103"/>
    </row>
    <row r="1122" spans="1:3" ht="12.75">
      <c r="A1122" s="103"/>
      <c r="B1122" s="103"/>
      <c r="C1122" s="103"/>
    </row>
    <row r="1123" spans="1:3" ht="12.75">
      <c r="A1123" s="103"/>
      <c r="B1123" s="103"/>
      <c r="C1123" s="103"/>
    </row>
    <row r="1124" spans="1:3" ht="12.75">
      <c r="A1124" s="103"/>
      <c r="B1124" s="103"/>
      <c r="C1124" s="103"/>
    </row>
    <row r="1125" spans="1:3" ht="12.75">
      <c r="A1125" s="103"/>
      <c r="B1125" s="103"/>
      <c r="C1125" s="103"/>
    </row>
    <row r="1126" spans="1:3" ht="12.75">
      <c r="A1126" s="103"/>
      <c r="B1126" s="103"/>
      <c r="C1126" s="103"/>
    </row>
    <row r="1127" spans="1:3" ht="12.75">
      <c r="A1127" s="103"/>
      <c r="B1127" s="103"/>
      <c r="C1127" s="103"/>
    </row>
    <row r="1128" spans="1:3" ht="12.75">
      <c r="A1128" s="103"/>
      <c r="B1128" s="103"/>
      <c r="C1128" s="103"/>
    </row>
    <row r="1129" spans="1:3" ht="12.75">
      <c r="A1129" s="103"/>
      <c r="B1129" s="103"/>
      <c r="C1129" s="103"/>
    </row>
    <row r="1130" spans="1:3" ht="12.75">
      <c r="A1130" s="103"/>
      <c r="B1130" s="103"/>
      <c r="C1130" s="103"/>
    </row>
    <row r="1131" spans="1:3" ht="12.75">
      <c r="A1131" s="103"/>
      <c r="B1131" s="103"/>
      <c r="C1131" s="103"/>
    </row>
    <row r="1132" spans="1:3" ht="12.75">
      <c r="A1132" s="103"/>
      <c r="B1132" s="103"/>
      <c r="C1132" s="103"/>
    </row>
    <row r="1133" spans="1:3" ht="12.75">
      <c r="A1133" s="103"/>
      <c r="B1133" s="103"/>
      <c r="C1133" s="103"/>
    </row>
    <row r="1134" spans="1:3" ht="12.75">
      <c r="A1134" s="103"/>
      <c r="B1134" s="103"/>
      <c r="C1134" s="103"/>
    </row>
    <row r="1135" spans="1:3" ht="12.75">
      <c r="A1135" s="103"/>
      <c r="B1135" s="103"/>
      <c r="C1135" s="103"/>
    </row>
    <row r="1136" spans="1:3" ht="12.75">
      <c r="A1136" s="103"/>
      <c r="B1136" s="103"/>
      <c r="C1136" s="103"/>
    </row>
    <row r="1137" spans="1:3" ht="12.75">
      <c r="A1137" s="103"/>
      <c r="B1137" s="103"/>
      <c r="C1137" s="103"/>
    </row>
    <row r="1138" spans="1:3" ht="12.75">
      <c r="A1138" s="103"/>
      <c r="B1138" s="103"/>
      <c r="C1138" s="103"/>
    </row>
    <row r="1139" spans="1:3" ht="12.75">
      <c r="A1139" s="103"/>
      <c r="B1139" s="103"/>
      <c r="C1139" s="103"/>
    </row>
    <row r="1140" spans="1:3" ht="12.75">
      <c r="A1140" s="103"/>
      <c r="B1140" s="103"/>
      <c r="C1140" s="103"/>
    </row>
    <row r="1141" spans="1:3" ht="12.75">
      <c r="A1141" s="103"/>
      <c r="B1141" s="103"/>
      <c r="C1141" s="103"/>
    </row>
    <row r="1142" spans="1:3" ht="12.75">
      <c r="A1142" s="103"/>
      <c r="B1142" s="103"/>
      <c r="C1142" s="103"/>
    </row>
    <row r="1143" spans="1:3" ht="12.75">
      <c r="A1143" s="103"/>
      <c r="B1143" s="103"/>
      <c r="C1143" s="103"/>
    </row>
    <row r="1144" spans="1:3" ht="12.75">
      <c r="A1144" s="103"/>
      <c r="B1144" s="103"/>
      <c r="C1144" s="103"/>
    </row>
    <row r="1145" spans="1:3" ht="12.75">
      <c r="A1145" s="103"/>
      <c r="B1145" s="103"/>
      <c r="C1145" s="103"/>
    </row>
    <row r="1146" spans="1:3" ht="12.75">
      <c r="A1146" s="103"/>
      <c r="B1146" s="103"/>
      <c r="C1146" s="103"/>
    </row>
    <row r="1147" spans="1:3" ht="12.75">
      <c r="A1147" s="103"/>
      <c r="B1147" s="103"/>
      <c r="C1147" s="103"/>
    </row>
    <row r="1148" spans="1:3" ht="12.75">
      <c r="A1148" s="103"/>
      <c r="B1148" s="103"/>
      <c r="C1148" s="103"/>
    </row>
    <row r="1149" spans="1:3" ht="12.75">
      <c r="A1149" s="103"/>
      <c r="B1149" s="103"/>
      <c r="C1149" s="103"/>
    </row>
    <row r="1150" spans="1:3" ht="12.75">
      <c r="A1150" s="103"/>
      <c r="B1150" s="103"/>
      <c r="C1150" s="103"/>
    </row>
    <row r="1151" spans="1:3" ht="12.75">
      <c r="A1151" s="103"/>
      <c r="B1151" s="103"/>
      <c r="C1151" s="103"/>
    </row>
    <row r="1152" spans="1:3" ht="12.75">
      <c r="A1152" s="103"/>
      <c r="B1152" s="103"/>
      <c r="C1152" s="103"/>
    </row>
    <row r="1153" spans="1:3" ht="12.75">
      <c r="A1153" s="103"/>
      <c r="B1153" s="103"/>
      <c r="C1153" s="103"/>
    </row>
    <row r="1154" spans="1:3" ht="12.75">
      <c r="A1154" s="103"/>
      <c r="B1154" s="103"/>
      <c r="C1154" s="103"/>
    </row>
    <row r="1155" spans="1:3" ht="12.75">
      <c r="A1155" s="103"/>
      <c r="B1155" s="103"/>
      <c r="C1155" s="103"/>
    </row>
    <row r="1156" spans="1:3" ht="12.75">
      <c r="A1156" s="103"/>
      <c r="B1156" s="103"/>
      <c r="C1156" s="103"/>
    </row>
    <row r="1157" spans="1:3" ht="12.75">
      <c r="A1157" s="103"/>
      <c r="B1157" s="103"/>
      <c r="C1157" s="103"/>
    </row>
    <row r="1158" spans="1:3" ht="12.75">
      <c r="A1158" s="103"/>
      <c r="B1158" s="103"/>
      <c r="C1158" s="103"/>
    </row>
    <row r="1159" spans="1:3" ht="12.75">
      <c r="A1159" s="103"/>
      <c r="B1159" s="103"/>
      <c r="C1159" s="103"/>
    </row>
    <row r="1160" spans="1:3" ht="12.75">
      <c r="A1160" s="103"/>
      <c r="B1160" s="103"/>
      <c r="C1160" s="103"/>
    </row>
    <row r="1161" spans="1:3" ht="12.75">
      <c r="A1161" s="103"/>
      <c r="B1161" s="103"/>
      <c r="C1161" s="103"/>
    </row>
    <row r="1162" spans="1:3" ht="12.75">
      <c r="A1162" s="103"/>
      <c r="B1162" s="103"/>
      <c r="C1162" s="103"/>
    </row>
    <row r="1163" spans="1:3" ht="12.75">
      <c r="A1163" s="103"/>
      <c r="B1163" s="103"/>
      <c r="C1163" s="103"/>
    </row>
    <row r="1164" spans="1:3" ht="12.75">
      <c r="A1164" s="103"/>
      <c r="B1164" s="103"/>
      <c r="C1164" s="103"/>
    </row>
    <row r="1165" spans="1:3" ht="12.75">
      <c r="A1165" s="103"/>
      <c r="B1165" s="103"/>
      <c r="C1165" s="103"/>
    </row>
    <row r="1166" spans="1:3" ht="12.75">
      <c r="A1166" s="103"/>
      <c r="B1166" s="103"/>
      <c r="C1166" s="103"/>
    </row>
    <row r="1167" spans="1:3" ht="12.75">
      <c r="A1167" s="103"/>
      <c r="B1167" s="103"/>
      <c r="C1167" s="103"/>
    </row>
    <row r="1168" spans="1:3" ht="12.75">
      <c r="A1168" s="103"/>
      <c r="B1168" s="103"/>
      <c r="C1168" s="103"/>
    </row>
    <row r="1169" spans="1:3" ht="12.75">
      <c r="A1169" s="103"/>
      <c r="B1169" s="103"/>
      <c r="C1169" s="103"/>
    </row>
    <row r="1170" spans="1:3" ht="12.75">
      <c r="A1170" s="103"/>
      <c r="B1170" s="103"/>
      <c r="C1170" s="103"/>
    </row>
    <row r="1171" spans="1:3" ht="12.75">
      <c r="A1171" s="103"/>
      <c r="B1171" s="103"/>
      <c r="C1171" s="103"/>
    </row>
    <row r="1172" spans="1:3" ht="12.75">
      <c r="A1172" s="103"/>
      <c r="B1172" s="103"/>
      <c r="C1172" s="103"/>
    </row>
    <row r="1173" spans="1:3" ht="12.75">
      <c r="A1173" s="103"/>
      <c r="B1173" s="103"/>
      <c r="C1173" s="103"/>
    </row>
    <row r="1174" spans="1:3" ht="12.75">
      <c r="A1174" s="103"/>
      <c r="B1174" s="103"/>
      <c r="C1174" s="103"/>
    </row>
    <row r="1175" spans="1:3" ht="12.75">
      <c r="A1175" s="103"/>
      <c r="B1175" s="103"/>
      <c r="C1175" s="103"/>
    </row>
    <row r="1176" spans="1:3" ht="12.75">
      <c r="A1176" s="103"/>
      <c r="B1176" s="103"/>
      <c r="C1176" s="103"/>
    </row>
    <row r="1177" spans="1:3" ht="12.75">
      <c r="A1177" s="103"/>
      <c r="B1177" s="103"/>
      <c r="C1177" s="103"/>
    </row>
    <row r="1178" spans="1:3" ht="12.75">
      <c r="A1178" s="103"/>
      <c r="B1178" s="103"/>
      <c r="C1178" s="103"/>
    </row>
    <row r="1179" spans="1:3" ht="12.75">
      <c r="A1179" s="103"/>
      <c r="B1179" s="103"/>
      <c r="C1179" s="103"/>
    </row>
    <row r="1180" spans="1:3" ht="12.75">
      <c r="A1180" s="103"/>
      <c r="B1180" s="103"/>
      <c r="C1180" s="103"/>
    </row>
    <row r="1181" spans="1:3" ht="12.75">
      <c r="A1181" s="103"/>
      <c r="B1181" s="103"/>
      <c r="C1181" s="103"/>
    </row>
    <row r="1182" spans="1:3" ht="12.75">
      <c r="A1182" s="103"/>
      <c r="B1182" s="103"/>
      <c r="C1182" s="103"/>
    </row>
    <row r="1183" spans="1:3" ht="12.75">
      <c r="A1183" s="103"/>
      <c r="B1183" s="103"/>
      <c r="C1183" s="103"/>
    </row>
    <row r="1184" spans="1:3" ht="12.75">
      <c r="A1184" s="103"/>
      <c r="B1184" s="103"/>
      <c r="C1184" s="103"/>
    </row>
    <row r="1185" spans="1:3" ht="12.75">
      <c r="A1185" s="103"/>
      <c r="B1185" s="103"/>
      <c r="C1185" s="103"/>
    </row>
    <row r="1186" spans="1:3" ht="12.75">
      <c r="A1186" s="103"/>
      <c r="B1186" s="103"/>
      <c r="C1186" s="103"/>
    </row>
    <row r="1187" spans="1:3" ht="12.75">
      <c r="A1187" s="103"/>
      <c r="B1187" s="103"/>
      <c r="C1187" s="103"/>
    </row>
    <row r="1188" spans="1:3" ht="12.75">
      <c r="A1188" s="103"/>
      <c r="B1188" s="103"/>
      <c r="C1188" s="103"/>
    </row>
    <row r="1189" spans="1:3" ht="12.75">
      <c r="A1189" s="103"/>
      <c r="B1189" s="103"/>
      <c r="C1189" s="103"/>
    </row>
    <row r="1190" spans="1:3" ht="12.75">
      <c r="A1190" s="103"/>
      <c r="B1190" s="103"/>
      <c r="C1190" s="103"/>
    </row>
    <row r="1191" spans="1:3" ht="12.75">
      <c r="A1191" s="103"/>
      <c r="B1191" s="103"/>
      <c r="C1191" s="103"/>
    </row>
    <row r="1192" spans="1:3" ht="12.75">
      <c r="A1192" s="103"/>
      <c r="B1192" s="103"/>
      <c r="C1192" s="103"/>
    </row>
    <row r="1193" spans="1:3" ht="12.75">
      <c r="A1193" s="103"/>
      <c r="B1193" s="103"/>
      <c r="C1193" s="103"/>
    </row>
    <row r="1194" spans="1:3" ht="12.75">
      <c r="A1194" s="103"/>
      <c r="B1194" s="103"/>
      <c r="C1194" s="103"/>
    </row>
    <row r="1195" spans="1:3" ht="12.75">
      <c r="A1195" s="103"/>
      <c r="B1195" s="103"/>
      <c r="C1195" s="103"/>
    </row>
    <row r="1196" spans="1:3" ht="12.75">
      <c r="A1196" s="103"/>
      <c r="B1196" s="103"/>
      <c r="C1196" s="103"/>
    </row>
    <row r="1197" spans="1:3" ht="12.75">
      <c r="A1197" s="103"/>
      <c r="B1197" s="103"/>
      <c r="C1197" s="103"/>
    </row>
    <row r="1198" spans="1:3" ht="12.75">
      <c r="A1198" s="103"/>
      <c r="B1198" s="103"/>
      <c r="C1198" s="103"/>
    </row>
    <row r="1199" spans="1:3" ht="12.75">
      <c r="A1199" s="103"/>
      <c r="B1199" s="103"/>
      <c r="C1199" s="103"/>
    </row>
  </sheetData>
  <mergeCells count="5">
    <mergeCell ref="A42:C42"/>
    <mergeCell ref="A1:C1"/>
    <mergeCell ref="A20:C20"/>
    <mergeCell ref="A22:C22"/>
    <mergeCell ref="A41:C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showGridLines="0" view="pageBreakPreview" zoomScale="60" workbookViewId="0" topLeftCell="A9">
      <selection activeCell="G13" sqref="G13"/>
    </sheetView>
  </sheetViews>
  <sheetFormatPr defaultColWidth="9.00390625" defaultRowHeight="12.75"/>
  <cols>
    <col min="1" max="1" width="22.75390625" style="66" customWidth="1"/>
    <col min="2" max="2" width="32.75390625" style="66" customWidth="1"/>
    <col min="3" max="3" width="34.875" style="66" customWidth="1"/>
    <col min="4" max="16384" width="9.125" style="66" customWidth="1"/>
  </cols>
  <sheetData>
    <row r="1" spans="1:3" ht="69.75" customHeight="1" thickBot="1">
      <c r="A1" s="146" t="s">
        <v>29</v>
      </c>
      <c r="B1" s="146"/>
      <c r="C1" s="146"/>
    </row>
    <row r="2" spans="1:3" ht="48.75" thickBot="1" thickTop="1">
      <c r="A2" s="67"/>
      <c r="B2" s="68" t="s">
        <v>20</v>
      </c>
      <c r="C2" s="68" t="s">
        <v>21</v>
      </c>
    </row>
    <row r="3" spans="1:3" ht="27" thickBot="1" thickTop="1">
      <c r="A3" s="69" t="s">
        <v>22</v>
      </c>
      <c r="B3" s="78" t="s">
        <v>23</v>
      </c>
      <c r="C3" s="78" t="s">
        <v>23</v>
      </c>
    </row>
    <row r="4" spans="1:3" ht="24.75" customHeight="1">
      <c r="A4" s="70">
        <v>20</v>
      </c>
      <c r="B4" s="71">
        <v>24825.6</v>
      </c>
      <c r="C4" s="71">
        <v>23294.7</v>
      </c>
    </row>
    <row r="5" spans="1:3" ht="24.75" customHeight="1">
      <c r="A5" s="72">
        <v>21</v>
      </c>
      <c r="B5" s="73">
        <v>26573.28</v>
      </c>
      <c r="C5" s="73">
        <v>24943.77</v>
      </c>
    </row>
    <row r="6" spans="1:3" ht="24.75" customHeight="1">
      <c r="A6" s="72">
        <v>22</v>
      </c>
      <c r="B6" s="73">
        <v>28162.19</v>
      </c>
      <c r="C6" s="73">
        <v>26439.7</v>
      </c>
    </row>
    <row r="7" spans="1:3" ht="24.75" customHeight="1">
      <c r="A7" s="72">
        <v>23</v>
      </c>
      <c r="B7" s="73">
        <v>30011.09</v>
      </c>
      <c r="C7" s="73">
        <v>28180.31</v>
      </c>
    </row>
    <row r="8" spans="1:3" ht="24.75" customHeight="1">
      <c r="A8" s="72">
        <v>24</v>
      </c>
      <c r="B8" s="73">
        <v>31678.73</v>
      </c>
      <c r="C8" s="73">
        <v>29751.71</v>
      </c>
    </row>
    <row r="9" spans="1:3" ht="24.75" customHeight="1">
      <c r="A9" s="72">
        <v>25</v>
      </c>
      <c r="B9" s="73">
        <v>33625.2</v>
      </c>
      <c r="C9" s="73">
        <v>31590.86</v>
      </c>
    </row>
    <row r="10" spans="1:3" ht="24.75" customHeight="1">
      <c r="A10" s="72">
        <v>26</v>
      </c>
      <c r="B10" s="73">
        <v>35379.21</v>
      </c>
      <c r="C10" s="73">
        <v>33238.74</v>
      </c>
    </row>
    <row r="11" spans="1:3" ht="24.75" customHeight="1">
      <c r="A11" s="72">
        <v>27</v>
      </c>
      <c r="B11" s="73">
        <v>37436.46</v>
      </c>
      <c r="C11" s="73">
        <v>35178.15</v>
      </c>
    </row>
    <row r="12" spans="1:3" ht="24.75" customHeight="1">
      <c r="A12" s="72">
        <v>28</v>
      </c>
      <c r="B12" s="73">
        <v>39266.34</v>
      </c>
      <c r="C12" s="73">
        <v>36897.78</v>
      </c>
    </row>
    <row r="13" spans="1:3" ht="24.75" customHeight="1">
      <c r="A13" s="72">
        <v>29</v>
      </c>
      <c r="B13" s="73">
        <v>41424.57</v>
      </c>
      <c r="C13" s="73">
        <v>38939.21</v>
      </c>
    </row>
    <row r="14" spans="1:3" ht="24.75" customHeight="1">
      <c r="A14" s="72">
        <v>30</v>
      </c>
      <c r="B14" s="73">
        <v>43336.94</v>
      </c>
      <c r="C14" s="73">
        <v>40743.84</v>
      </c>
    </row>
    <row r="15" spans="1:3" ht="24.75" customHeight="1">
      <c r="A15" s="72">
        <v>31</v>
      </c>
      <c r="B15" s="73">
        <v>45610.21</v>
      </c>
      <c r="C15" s="73">
        <v>42889.81</v>
      </c>
    </row>
    <row r="16" spans="1:3" ht="24.75" customHeight="1">
      <c r="A16" s="72">
        <v>32</v>
      </c>
      <c r="B16" s="73">
        <v>47606.87</v>
      </c>
      <c r="C16" s="73">
        <v>44775</v>
      </c>
    </row>
    <row r="17" spans="1:3" ht="24.75" customHeight="1">
      <c r="A17" s="72">
        <v>33</v>
      </c>
      <c r="B17" s="73">
        <v>49767.17</v>
      </c>
      <c r="C17" s="73">
        <v>46814.89</v>
      </c>
    </row>
    <row r="18" spans="1:3" ht="24.75" customHeight="1">
      <c r="A18" s="72">
        <v>34</v>
      </c>
      <c r="B18" s="73">
        <v>51627.99</v>
      </c>
      <c r="C18" s="73">
        <v>48565.76</v>
      </c>
    </row>
    <row r="19" spans="1:3" ht="24.75" customHeight="1" thickBot="1">
      <c r="A19" s="74">
        <v>35</v>
      </c>
      <c r="B19" s="75">
        <v>53368.04</v>
      </c>
      <c r="C19" s="75">
        <v>50217.9</v>
      </c>
    </row>
    <row r="20" spans="1:3" ht="39.75" customHeight="1" thickTop="1">
      <c r="A20" s="147" t="s">
        <v>30</v>
      </c>
      <c r="B20" s="147"/>
      <c r="C20" s="147"/>
    </row>
    <row r="21" spans="1:3" ht="39.75" customHeight="1">
      <c r="A21" s="149" t="s">
        <v>25</v>
      </c>
      <c r="B21" s="149"/>
      <c r="C21" s="149"/>
    </row>
    <row r="22" ht="18.75">
      <c r="C22" s="113">
        <v>38636</v>
      </c>
    </row>
    <row r="23" ht="18.75">
      <c r="C23" s="114" t="s">
        <v>26</v>
      </c>
    </row>
    <row r="24" ht="18.75">
      <c r="C24" s="114" t="s">
        <v>27</v>
      </c>
    </row>
    <row r="25" ht="15.75">
      <c r="C25" s="112" t="s">
        <v>28</v>
      </c>
    </row>
  </sheetData>
  <mergeCells count="3">
    <mergeCell ref="A21:C21"/>
    <mergeCell ref="A1:C1"/>
    <mergeCell ref="A20:C20"/>
  </mergeCells>
  <printOptions/>
  <pageMargins left="0.75" right="0.75" top="1" bottom="1" header="0.5" footer="0.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expert</cp:lastModifiedBy>
  <cp:lastPrinted>2005-11-21T09:25:04Z</cp:lastPrinted>
  <dcterms:created xsi:type="dcterms:W3CDTF">2005-10-25T19:36:20Z</dcterms:created>
  <dcterms:modified xsi:type="dcterms:W3CDTF">2006-02-20T10:52:20Z</dcterms:modified>
  <cp:category/>
  <cp:version/>
  <cp:contentType/>
  <cp:contentStatus/>
</cp:coreProperties>
</file>